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Sheet1!$9:$10</definedName>
  </definedNames>
  <calcPr calcId="145621"/>
</workbook>
</file>

<file path=xl/calcChain.xml><?xml version="1.0" encoding="utf-8"?>
<calcChain xmlns="http://schemas.openxmlformats.org/spreadsheetml/2006/main">
  <c r="P33" i="1" l="1"/>
  <c r="O33" i="1"/>
  <c r="N32" i="1"/>
  <c r="N31" i="1" s="1"/>
  <c r="N30" i="1" s="1"/>
  <c r="P59" i="1"/>
  <c r="O59" i="1"/>
  <c r="N58" i="1"/>
  <c r="N57" i="1" s="1"/>
  <c r="M58" i="1"/>
  <c r="M57" i="1" s="1"/>
  <c r="P58" i="1" l="1"/>
  <c r="P57" i="1"/>
  <c r="O57" i="1"/>
  <c r="O58" i="1"/>
  <c r="N45" i="1"/>
  <c r="M45" i="1"/>
  <c r="N43" i="1"/>
  <c r="M43" i="1"/>
  <c r="N36" i="1"/>
  <c r="M36" i="1"/>
  <c r="P46" i="1"/>
  <c r="O46" i="1"/>
  <c r="P42" i="1"/>
  <c r="O42" i="1"/>
  <c r="P41" i="1"/>
  <c r="O41" i="1"/>
  <c r="P40" i="1"/>
  <c r="O40" i="1"/>
  <c r="P39" i="1"/>
  <c r="O39" i="1"/>
  <c r="P44" i="1"/>
  <c r="O44" i="1"/>
  <c r="N19" i="1"/>
  <c r="M19" i="1"/>
  <c r="N16" i="1"/>
  <c r="M16" i="1"/>
  <c r="P21" i="1"/>
  <c r="O21" i="1"/>
  <c r="P20" i="1"/>
  <c r="O20" i="1"/>
  <c r="P18" i="1"/>
  <c r="O18" i="1"/>
  <c r="P63" i="1"/>
  <c r="O63" i="1"/>
  <c r="N61" i="1"/>
  <c r="N60" i="1" s="1"/>
  <c r="M61" i="1"/>
  <c r="P75" i="1"/>
  <c r="O75" i="1"/>
  <c r="N74" i="1"/>
  <c r="N73" i="1" s="1"/>
  <c r="M74" i="1"/>
  <c r="N27" i="1"/>
  <c r="N26" i="1" s="1"/>
  <c r="M28" i="1"/>
  <c r="O28" i="1" s="1"/>
  <c r="N50" i="1"/>
  <c r="N49" i="1" s="1"/>
  <c r="N48" i="1" s="1"/>
  <c r="M50" i="1"/>
  <c r="M49" i="1" s="1"/>
  <c r="O67" i="1"/>
  <c r="N66" i="1"/>
  <c r="N65" i="1" s="1"/>
  <c r="M66" i="1"/>
  <c r="M65" i="1" s="1"/>
  <c r="P70" i="1"/>
  <c r="P67" i="1"/>
  <c r="N69" i="1"/>
  <c r="N68" i="1" s="1"/>
  <c r="P29" i="1"/>
  <c r="P76" i="1"/>
  <c r="P64" i="1"/>
  <c r="P62" i="1"/>
  <c r="P56" i="1"/>
  <c r="P53" i="1"/>
  <c r="P52" i="1"/>
  <c r="P51" i="1"/>
  <c r="P47" i="1"/>
  <c r="P38" i="1"/>
  <c r="P37" i="1"/>
  <c r="P25" i="1"/>
  <c r="P17" i="1"/>
  <c r="N55" i="1"/>
  <c r="N54" i="1" s="1"/>
  <c r="O29" i="1"/>
  <c r="N24" i="1"/>
  <c r="N23" i="1" s="1"/>
  <c r="N22" i="1" s="1"/>
  <c r="O76" i="1"/>
  <c r="O70" i="1"/>
  <c r="O64" i="1"/>
  <c r="O62" i="1"/>
  <c r="O56" i="1"/>
  <c r="O52" i="1"/>
  <c r="O51" i="1"/>
  <c r="O47" i="1"/>
  <c r="O38" i="1"/>
  <c r="O37" i="1"/>
  <c r="O25" i="1"/>
  <c r="O17" i="1"/>
  <c r="M32" i="1"/>
  <c r="O32" i="1" s="1"/>
  <c r="O31" i="1" s="1"/>
  <c r="O30" i="1" s="1"/>
  <c r="M69" i="1"/>
  <c r="M55" i="1"/>
  <c r="M54" i="1" s="1"/>
  <c r="M24" i="1"/>
  <c r="M23" i="1" s="1"/>
  <c r="O43" i="1" l="1"/>
  <c r="P43" i="1"/>
  <c r="M31" i="1"/>
  <c r="M30" i="1" s="1"/>
  <c r="P30" i="1" s="1"/>
  <c r="P32" i="1"/>
  <c r="P31" i="1" s="1"/>
  <c r="N15" i="1"/>
  <c r="N14" i="1" s="1"/>
  <c r="N13" i="1" s="1"/>
  <c r="O66" i="1"/>
  <c r="M27" i="1"/>
  <c r="P27" i="1" s="1"/>
  <c r="M15" i="1"/>
  <c r="O19" i="1"/>
  <c r="N35" i="1"/>
  <c r="N34" i="1" s="1"/>
  <c r="P45" i="1"/>
  <c r="M35" i="1"/>
  <c r="P28" i="1"/>
  <c r="O69" i="1"/>
  <c r="O45" i="1"/>
  <c r="P19" i="1"/>
  <c r="O61" i="1"/>
  <c r="O24" i="1"/>
  <c r="P61" i="1"/>
  <c r="M60" i="1"/>
  <c r="P60" i="1" s="1"/>
  <c r="P55" i="1"/>
  <c r="O65" i="1"/>
  <c r="P66" i="1"/>
  <c r="M22" i="1"/>
  <c r="P22" i="1" s="1"/>
  <c r="P23" i="1"/>
  <c r="P24" i="1"/>
  <c r="M68" i="1"/>
  <c r="P69" i="1"/>
  <c r="O55" i="1"/>
  <c r="P65" i="1"/>
  <c r="P74" i="1"/>
  <c r="O74" i="1"/>
  <c r="M73" i="1"/>
  <c r="M71" i="1" s="1"/>
  <c r="P50" i="1"/>
  <c r="O50" i="1"/>
  <c r="P36" i="1"/>
  <c r="O36" i="1"/>
  <c r="O16" i="1"/>
  <c r="P16" i="1"/>
  <c r="O49" i="1"/>
  <c r="M48" i="1"/>
  <c r="P48" i="1" s="1"/>
  <c r="P49" i="1"/>
  <c r="N71" i="1"/>
  <c r="P54" i="1"/>
  <c r="O54" i="1"/>
  <c r="O23" i="1"/>
  <c r="P35" i="1" l="1"/>
  <c r="M26" i="1"/>
  <c r="N12" i="1"/>
  <c r="O27" i="1"/>
  <c r="O35" i="1"/>
  <c r="O71" i="1"/>
  <c r="O60" i="1"/>
  <c r="O22" i="1"/>
  <c r="P73" i="1"/>
  <c r="O68" i="1"/>
  <c r="P68" i="1"/>
  <c r="P71" i="1"/>
  <c r="O73" i="1"/>
  <c r="M34" i="1"/>
  <c r="O34" i="1" s="1"/>
  <c r="O48" i="1"/>
  <c r="M14" i="1"/>
  <c r="P15" i="1"/>
  <c r="O15" i="1"/>
  <c r="P26" i="1" l="1"/>
  <c r="O26" i="1"/>
  <c r="M13" i="1"/>
  <c r="M12" i="1" s="1"/>
  <c r="P34" i="1"/>
  <c r="P14" i="1"/>
  <c r="O14" i="1"/>
  <c r="N11" i="1"/>
  <c r="P13" i="1" l="1"/>
  <c r="O13" i="1"/>
  <c r="N77" i="1"/>
  <c r="P12" i="1" l="1"/>
  <c r="M11" i="1"/>
  <c r="O12" i="1"/>
  <c r="P11" i="1" l="1"/>
  <c r="M77" i="1"/>
  <c r="O11" i="1"/>
  <c r="P77" i="1" l="1"/>
  <c r="O77" i="1"/>
</calcChain>
</file>

<file path=xl/sharedStrings.xml><?xml version="1.0" encoding="utf-8"?>
<sst xmlns="http://schemas.openxmlformats.org/spreadsheetml/2006/main" count="195" uniqueCount="64">
  <si>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</si>
  <si>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</si>
  <si>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</si>
  <si>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</si>
  <si>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</si>
  <si>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</si>
  <si>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</si>
  <si>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</si>
  <si>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жилищно-коммунальное хозяйство</t>
  </si>
  <si>
    <t>коммунальное хозяйство</t>
  </si>
  <si>
    <t>итого расходов:</t>
  </si>
  <si>
    <t>Администрация муниципального образования "Пологозаймищенский сельсовет"</t>
  </si>
  <si>
    <t>МО"Пологозаймищенский сельсовет"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</si>
  <si>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</si>
  <si>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</si>
  <si>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</si>
  <si>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</si>
  <si>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</si>
  <si>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</si>
  <si>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</si>
  <si>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</si>
  <si>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</si>
  <si>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</si>
  <si>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</si>
  <si>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</si>
  <si>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</si>
  <si>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02000800500</t>
  </si>
  <si>
    <t>0120051180</t>
  </si>
  <si>
    <t>0300080260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</si>
  <si>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</si>
  <si>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</si>
  <si>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</si>
  <si>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осуществление первичного воинского учета на территориях, где отсутствуют военные комиссариаты</t>
  </si>
  <si>
    <t>% исполнения</t>
  </si>
  <si>
    <t>неисполнено, тыс.руб.</t>
  </si>
  <si>
    <t>муниципальная программа</t>
  </si>
  <si>
    <t>0600080300</t>
  </si>
  <si>
    <t>04</t>
  </si>
  <si>
    <t>НЕПРОГРАММНЫЕ МЕРОПРИЯТИЯ</t>
  </si>
  <si>
    <t>ВЕРНО:</t>
  </si>
  <si>
    <t>0400080270</t>
  </si>
  <si>
    <t>муниципальная подпрограмма</t>
  </si>
  <si>
    <t xml:space="preserve">Подпрограмма "Обеспечение эффективной финансово-хозяйственной деятельности администрации МО "Пологозаймищенский сельсовет" </t>
  </si>
  <si>
    <t>01100Б1110</t>
  </si>
  <si>
    <t>Подпрограмма "Организация мобилизационной подготовки, системы воинского учета и бронирования в МО "Пологозаймищенский сельсовет"</t>
  </si>
  <si>
    <t xml:space="preserve">       Муниципальная  программа "Укрепление пожарной безопасности на территории МО «Пологозаймищенский сельсовет» </t>
  </si>
  <si>
    <t xml:space="preserve">       Муниципальная  программа "Забота" </t>
  </si>
  <si>
    <t xml:space="preserve">       Муниципальная  программа "Повышение эффективности использования муниципального имущества" </t>
  </si>
  <si>
    <t xml:space="preserve"> Муниципальная  программа "Благоустройство территории МО "Пологозаймищенский сельсовет"</t>
  </si>
  <si>
    <t>Муниципальная программа "Реализация функций органов местного самоуправления"</t>
  </si>
  <si>
    <t>99100Д0060</t>
  </si>
  <si>
    <t>01100Д0060</t>
  </si>
  <si>
    <t>Исполнение расходов бюджета 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 за  2023 год</t>
  </si>
  <si>
    <t xml:space="preserve">Приложение № 2    </t>
  </si>
  <si>
    <t>займищенский сельсовет Ахтубинского муниципального района Астраханской области"</t>
  </si>
  <si>
    <t>к Решению Совета муниципального образования "Сельское поселение Полого-</t>
  </si>
  <si>
    <t>План 2023 года, тыс.руб.</t>
  </si>
  <si>
    <t>Факт 2023 года, тыс.руб.</t>
  </si>
  <si>
    <t xml:space="preserve">     Муниципальная программа "Забота" </t>
  </si>
  <si>
    <t>Зарезервированные средства для решения вопросов сельских поселений в рамках программных и непрограммых мероприятий</t>
  </si>
  <si>
    <t>Зарезервированные средства</t>
  </si>
  <si>
    <t>9840000050</t>
  </si>
  <si>
    <t>9800000000</t>
  </si>
  <si>
    <t>от  17. 06.2024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</si>
</sst>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27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5"/>
      <name val="Arial"/>
      <family val="2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6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" fillId="0" borderId="0"/>
  </cellStyleXfs>
  <cellXfs count="167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0" fillId="0" borderId="0" xfId="0" applyAlignment="1">
      <alignment vertical="center"/>
    </xf>
    <xf numFmtId="0" fontId="10" fillId="0" borderId="0" xfId="1" applyFont="1" applyFill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 applyAlignment="1">
      <alignment horizontal="center" wrapText="1"/>
    </xf>
    <xf numFmtId="1" fontId="0" fillId="0" borderId="2" xfId="0" applyNumberFormat="1" applyFont="1" applyBorder="1" applyAlignment="1">
      <alignment horizontal="center"/>
    </xf>
    <xf numFmtId="0" fontId="0" fillId="0" borderId="0" xfId="0" applyFont="1" applyAlignment="1"/>
    <xf numFmtId="1" fontId="0" fillId="0" borderId="3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left"/>
    </xf>
    <xf numFmtId="1" fontId="0" fillId="0" borderId="5" xfId="0" applyNumberFormat="1" applyFont="1" applyBorder="1" applyAlignment="1">
      <alignment horizontal="left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" fontId="0" fillId="0" borderId="6" xfId="0" applyNumberFormat="1" applyFont="1" applyBorder="1" applyAlignment="1">
      <alignment horizontal="left"/>
    </xf>
    <xf numFmtId="0" fontId="0" fillId="0" borderId="6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49" fontId="11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11" fillId="0" borderId="0" xfId="0" applyFont="1" applyFill="1" applyAlignment="1">
      <alignment wrapText="1"/>
    </xf>
    <xf numFmtId="0" fontId="11" fillId="0" borderId="1" xfId="0" applyFont="1" applyFill="1" applyBorder="1" applyAlignment="1">
      <alignment wrapText="1"/>
    </xf>
    <xf numFmtId="0" fontId="21" fillId="0" borderId="0" xfId="0" applyFont="1" applyAlignment="1"/>
    <xf numFmtId="0" fontId="22" fillId="2" borderId="0" xfId="0" applyFont="1" applyFill="1" applyAlignment="1"/>
    <xf numFmtId="0" fontId="23" fillId="0" borderId="0" xfId="0" applyFont="1" applyAlignment="1"/>
    <xf numFmtId="164" fontId="8" fillId="0" borderId="6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right"/>
    </xf>
    <xf numFmtId="164" fontId="13" fillId="0" borderId="7" xfId="0" applyNumberFormat="1" applyFont="1" applyBorder="1" applyAlignment="1">
      <alignment horizontal="right"/>
    </xf>
    <xf numFmtId="0" fontId="8" fillId="0" borderId="2" xfId="0" applyFont="1" applyBorder="1" applyAlignment="1"/>
    <xf numFmtId="164" fontId="7" fillId="0" borderId="2" xfId="0" applyNumberFormat="1" applyFont="1" applyBorder="1" applyAlignment="1"/>
    <xf numFmtId="164" fontId="8" fillId="0" borderId="2" xfId="0" applyNumberFormat="1" applyFont="1" applyBorder="1" applyAlignment="1"/>
    <xf numFmtId="164" fontId="9" fillId="0" borderId="2" xfId="0" applyNumberFormat="1" applyFont="1" applyBorder="1" applyAlignment="1"/>
    <xf numFmtId="164" fontId="0" fillId="0" borderId="2" xfId="0" applyNumberFormat="1" applyBorder="1" applyAlignment="1"/>
    <xf numFmtId="0" fontId="11" fillId="2" borderId="1" xfId="0" applyFont="1" applyFill="1" applyBorder="1" applyAlignment="1">
      <alignment wrapText="1"/>
    </xf>
    <xf numFmtId="164" fontId="14" fillId="2" borderId="6" xfId="0" applyNumberFormat="1" applyFont="1" applyFill="1" applyBorder="1" applyAlignment="1">
      <alignment horizontal="right"/>
    </xf>
    <xf numFmtId="164" fontId="15" fillId="0" borderId="6" xfId="0" applyNumberFormat="1" applyFont="1" applyBorder="1" applyAlignment="1">
      <alignment horizontal="right"/>
    </xf>
    <xf numFmtId="164" fontId="13" fillId="0" borderId="6" xfId="0" applyNumberFormat="1" applyFont="1" applyBorder="1" applyAlignment="1">
      <alignment horizontal="right"/>
    </xf>
    <xf numFmtId="164" fontId="11" fillId="0" borderId="2" xfId="0" applyNumberFormat="1" applyFont="1" applyBorder="1" applyAlignment="1"/>
    <xf numFmtId="164" fontId="0" fillId="0" borderId="2" xfId="0" applyNumberFormat="1" applyFont="1" applyBorder="1" applyAlignment="1"/>
    <xf numFmtId="165" fontId="7" fillId="0" borderId="2" xfId="0" applyNumberFormat="1" applyFont="1" applyBorder="1" applyAlignment="1"/>
    <xf numFmtId="165" fontId="9" fillId="0" borderId="2" xfId="0" applyNumberFormat="1" applyFont="1" applyBorder="1" applyAlignment="1"/>
    <xf numFmtId="165" fontId="16" fillId="0" borderId="2" xfId="0" applyNumberFormat="1" applyFont="1" applyBorder="1" applyAlignment="1"/>
    <xf numFmtId="165" fontId="11" fillId="0" borderId="2" xfId="0" applyNumberFormat="1" applyFont="1" applyBorder="1" applyAlignment="1"/>
    <xf numFmtId="165" fontId="0" fillId="0" borderId="2" xfId="0" applyNumberFormat="1" applyFont="1" applyBorder="1" applyAlignment="1"/>
    <xf numFmtId="164" fontId="4" fillId="0" borderId="6" xfId="0" applyNumberFormat="1" applyFont="1" applyFill="1" applyBorder="1" applyAlignment="1">
      <alignment horizontal="right"/>
    </xf>
    <xf numFmtId="165" fontId="14" fillId="0" borderId="2" xfId="0" applyNumberFormat="1" applyFont="1" applyBorder="1" applyAlignment="1"/>
    <xf numFmtId="165" fontId="12" fillId="0" borderId="2" xfId="0" applyNumberFormat="1" applyFont="1" applyBorder="1" applyAlignment="1"/>
    <xf numFmtId="165" fontId="15" fillId="0" borderId="2" xfId="0" applyNumberFormat="1" applyFont="1" applyBorder="1" applyAlignment="1"/>
    <xf numFmtId="164" fontId="4" fillId="0" borderId="8" xfId="0" applyNumberFormat="1" applyFont="1" applyFill="1" applyBorder="1" applyAlignment="1">
      <alignment horizontal="right"/>
    </xf>
    <xf numFmtId="165" fontId="4" fillId="0" borderId="9" xfId="0" applyNumberFormat="1" applyFont="1" applyBorder="1" applyAlignment="1"/>
    <xf numFmtId="164" fontId="4" fillId="0" borderId="9" xfId="0" applyNumberFormat="1" applyFont="1" applyBorder="1" applyAlignment="1"/>
    <xf numFmtId="164" fontId="9" fillId="0" borderId="9" xfId="0" applyNumberFormat="1" applyFont="1" applyBorder="1" applyAlignment="1"/>
    <xf numFmtId="164" fontId="7" fillId="0" borderId="9" xfId="0" applyNumberFormat="1" applyFont="1" applyBorder="1" applyAlignment="1"/>
    <xf numFmtId="164" fontId="0" fillId="0" borderId="9" xfId="0" applyNumberFormat="1" applyFont="1" applyBorder="1" applyAlignment="1"/>
    <xf numFmtId="164" fontId="16" fillId="0" borderId="9" xfId="0" applyNumberFormat="1" applyFont="1" applyBorder="1" applyAlignment="1"/>
    <xf numFmtId="164" fontId="17" fillId="0" borderId="9" xfId="0" applyNumberFormat="1" applyFont="1" applyBorder="1" applyAlignment="1"/>
    <xf numFmtId="165" fontId="9" fillId="0" borderId="10" xfId="0" applyNumberFormat="1" applyFont="1" applyBorder="1" applyAlignment="1"/>
    <xf numFmtId="164" fontId="7" fillId="0" borderId="11" xfId="0" applyNumberFormat="1" applyFont="1" applyBorder="1" applyAlignment="1"/>
    <xf numFmtId="0" fontId="0" fillId="0" borderId="0" xfId="0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49" fontId="0" fillId="0" borderId="2" xfId="0" applyNumberFormat="1" applyBorder="1" applyAlignment="1">
      <alignment horizontal="center"/>
    </xf>
    <xf numFmtId="0" fontId="11" fillId="0" borderId="4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8" fillId="0" borderId="0" xfId="0" applyFont="1" applyAlignment="1"/>
    <xf numFmtId="0" fontId="0" fillId="0" borderId="4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1" fontId="0" fillId="0" borderId="6" xfId="0" applyNumberFormat="1" applyFont="1" applyBorder="1" applyAlignment="1">
      <alignment horizontal="left"/>
    </xf>
    <xf numFmtId="1" fontId="0" fillId="0" borderId="4" xfId="0" applyNumberFormat="1" applyFont="1" applyBorder="1" applyAlignment="1">
      <alignment horizontal="left"/>
    </xf>
    <xf numFmtId="1" fontId="0" fillId="0" borderId="5" xfId="0" applyNumberFormat="1" applyFont="1" applyBorder="1" applyAlignment="1">
      <alignment horizontal="left"/>
    </xf>
    <xf numFmtId="0" fontId="24" fillId="0" borderId="0" xfId="0" applyFont="1" applyAlignment="1"/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1" fontId="0" fillId="0" borderId="3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0" fillId="0" borderId="6" xfId="0" applyNumberFormat="1" applyFont="1" applyBorder="1" applyAlignment="1">
      <alignment horizontal="left"/>
    </xf>
    <xf numFmtId="1" fontId="0" fillId="0" borderId="4" xfId="0" applyNumberFormat="1" applyFont="1" applyBorder="1" applyAlignment="1">
      <alignment horizontal="left"/>
    </xf>
    <xf numFmtId="1" fontId="0" fillId="0" borderId="5" xfId="0" applyNumberFormat="1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1" fontId="0" fillId="0" borderId="6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9" xfId="0" applyFont="1" applyFill="1" applyBorder="1" applyAlignment="1">
      <alignment horizontal="left" wrapText="1"/>
    </xf>
    <xf numFmtId="0" fontId="0" fillId="0" borderId="20" xfId="0" applyFont="1" applyFill="1" applyBorder="1" applyAlignment="1">
      <alignment horizontal="left" wrapText="1"/>
    </xf>
    <xf numFmtId="0" fontId="0" fillId="0" borderId="21" xfId="0" applyFont="1" applyFill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11" fillId="0" borderId="6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 wrapText="1"/>
    </xf>
    <xf numFmtId="49" fontId="11" fillId="0" borderId="6" xfId="0" applyNumberFormat="1" applyFont="1" applyBorder="1" applyAlignment="1">
      <alignment horizontal="left" wrapText="1"/>
    </xf>
    <xf numFmtId="49" fontId="11" fillId="0" borderId="4" xfId="0" applyNumberFormat="1" applyFont="1" applyBorder="1" applyAlignment="1">
      <alignment horizontal="left" wrapText="1"/>
    </xf>
    <xf numFmtId="49" fontId="11" fillId="0" borderId="5" xfId="0" applyNumberFormat="1" applyFont="1" applyBorder="1" applyAlignment="1">
      <alignment horizontal="left" wrapText="1"/>
    </xf>
    <xf numFmtId="1" fontId="0" fillId="0" borderId="6" xfId="0" applyNumberFormat="1" applyFont="1" applyBorder="1" applyAlignment="1">
      <alignment horizontal="left" wrapText="1"/>
    </xf>
    <xf numFmtId="1" fontId="0" fillId="0" borderId="4" xfId="0" applyNumberFormat="1" applyFont="1" applyBorder="1" applyAlignment="1">
      <alignment horizontal="left" wrapText="1"/>
    </xf>
    <xf numFmtId="1" fontId="0" fillId="0" borderId="5" xfId="0" applyNumberFormat="1" applyFont="1" applyBorder="1" applyAlignment="1">
      <alignment horizontal="left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left" wrapText="1"/>
    </xf>
    <xf numFmtId="1" fontId="11" fillId="0" borderId="4" xfId="0" applyNumberFormat="1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14" fontId="25" fillId="0" borderId="0" xfId="1" applyNumberFormat="1" applyFont="1" applyFill="1" applyBorder="1" applyAlignment="1">
      <alignment horizontal="right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" fontId="9" fillId="0" borderId="10" xfId="0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"/>
  <sheetViews>
    <sheetView tabSelected="1" topLeftCell="L4" zoomScale="110" zoomScaleNormal="110" workbookViewId="0">
      <selection activeCell="N6" sqref="N6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32.5" style="1" customWidth="1"/>
    <col min="11" max="11" width="13.6640625" style="1" customWidth="1"/>
    <col min="12" max="12" width="12.83203125" style="1" customWidth="1"/>
    <col min="13" max="13" width="17.83203125" style="1" customWidth="1"/>
    <col min="14" max="14" width="18.1640625" customWidth="1"/>
    <col min="15" max="15" width="13.6640625" customWidth="1"/>
    <col min="16" max="16" width="18.1640625" customWidth="1"/>
  </cols>
  <sheetData>
    <row r="1" spans="1:24" s="1" customFormat="1" ht="20.25" x14ac:dyDescent="0.3">
      <c r="J1" s="85"/>
      <c r="L1" s="11"/>
      <c r="M1" s="2"/>
      <c r="P1" s="79"/>
    </row>
    <row r="2" spans="1:24" s="1" customFormat="1" ht="18" customHeight="1" x14ac:dyDescent="0.25">
      <c r="J2" s="72"/>
      <c r="O2" s="133" t="s">
        <v>53</v>
      </c>
      <c r="P2" s="133"/>
    </row>
    <row r="3" spans="1:24" s="1" customFormat="1" ht="15.75" customHeight="1" x14ac:dyDescent="0.2">
      <c r="J3" s="10"/>
      <c r="L3" s="156" t="s">
        <v>55</v>
      </c>
      <c r="M3" s="156"/>
      <c r="N3" s="156"/>
      <c r="O3" s="156"/>
      <c r="P3" s="156"/>
    </row>
    <row r="4" spans="1:24" s="1" customFormat="1" ht="15.75" customHeight="1" x14ac:dyDescent="0.2">
      <c r="J4" s="10"/>
      <c r="K4" s="157" t="s">
        <v>54</v>
      </c>
      <c r="L4" s="157"/>
      <c r="M4" s="157"/>
      <c r="N4" s="157"/>
      <c r="O4" s="157"/>
      <c r="P4" s="157"/>
    </row>
    <row r="5" spans="1:24" s="1" customFormat="1" ht="18.75" x14ac:dyDescent="0.3">
      <c r="D5" s="36"/>
      <c r="N5" s="152" t="s">
        <v>63</v>
      </c>
      <c r="O5" s="152"/>
      <c r="P5" s="152"/>
    </row>
    <row r="6" spans="1:24" s="1" customFormat="1" ht="8.25" customHeight="1" x14ac:dyDescent="0.25">
      <c r="L6" s="2"/>
      <c r="M6" s="2"/>
    </row>
    <row r="7" spans="1:24" s="1" customFormat="1" ht="37.5" customHeight="1" x14ac:dyDescent="0.25">
      <c r="A7" s="155" t="s">
        <v>52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75"/>
      <c r="R7" s="75"/>
      <c r="S7" s="75"/>
      <c r="T7" s="75"/>
      <c r="U7" s="75"/>
      <c r="V7" s="75"/>
      <c r="W7" s="75"/>
      <c r="X7" s="75"/>
    </row>
    <row r="8" spans="1:24" s="1" customFormat="1" ht="12" thickBot="1" x14ac:dyDescent="0.25"/>
    <row r="9" spans="1:24" s="1" customFormat="1" ht="12" customHeight="1" x14ac:dyDescent="0.2">
      <c r="A9" s="134" t="s">
        <v>0</v>
      </c>
      <c r="B9" s="135"/>
      <c r="C9" s="136"/>
      <c r="D9" s="140" t="s">
        <v>1</v>
      </c>
      <c r="E9" s="140" t="s">
        <v>2</v>
      </c>
      <c r="F9" s="140" t="s">
        <v>3</v>
      </c>
      <c r="G9" s="140" t="s">
        <v>4</v>
      </c>
      <c r="H9" s="144"/>
      <c r="I9" s="145"/>
      <c r="J9" s="145"/>
      <c r="K9" s="145"/>
      <c r="L9" s="146"/>
      <c r="M9" s="147" t="s">
        <v>56</v>
      </c>
      <c r="N9" s="142" t="s">
        <v>57</v>
      </c>
      <c r="O9" s="125" t="s">
        <v>33</v>
      </c>
      <c r="P9" s="153" t="s">
        <v>34</v>
      </c>
    </row>
    <row r="10" spans="1:24" s="3" customFormat="1" ht="37.5" customHeight="1" thickBot="1" x14ac:dyDescent="0.25">
      <c r="A10" s="137"/>
      <c r="B10" s="138"/>
      <c r="C10" s="139"/>
      <c r="D10" s="141"/>
      <c r="E10" s="141"/>
      <c r="F10" s="141"/>
      <c r="G10" s="141"/>
      <c r="H10" s="149" t="s">
        <v>5</v>
      </c>
      <c r="I10" s="150"/>
      <c r="J10" s="150"/>
      <c r="K10" s="150"/>
      <c r="L10" s="151"/>
      <c r="M10" s="148"/>
      <c r="N10" s="143"/>
      <c r="O10" s="126"/>
      <c r="P10" s="154"/>
    </row>
    <row r="11" spans="1:24" s="4" customFormat="1" ht="16.5" customHeight="1" x14ac:dyDescent="0.25">
      <c r="A11" s="109" t="s">
        <v>11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1"/>
      <c r="M11" s="58">
        <f>M12+M71</f>
        <v>3963.9020200000004</v>
      </c>
      <c r="N11" s="62">
        <f>N12+N71</f>
        <v>2872.0820800000001</v>
      </c>
      <c r="O11" s="63">
        <f t="shared" ref="O11:O17" si="0">N11/M11*100</f>
        <v>72.455930179626378</v>
      </c>
      <c r="P11" s="64">
        <f t="shared" ref="P11:P17" si="1">M11-N11</f>
        <v>1091.8199400000003</v>
      </c>
    </row>
    <row r="12" spans="1:24" s="35" customFormat="1" ht="13.7" customHeight="1" x14ac:dyDescent="0.25">
      <c r="A12" s="47"/>
      <c r="B12" s="91" t="s">
        <v>12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48">
        <f>M13+M34+M54+M57+M60+M65+M68</f>
        <v>3552.0740200000005</v>
      </c>
      <c r="N12" s="48">
        <f>N13+N34++N54+N57+N65+N60+N68</f>
        <v>2493.3501799999999</v>
      </c>
      <c r="O12" s="59">
        <f t="shared" si="0"/>
        <v>70.194206707437914</v>
      </c>
      <c r="P12" s="69">
        <f t="shared" si="1"/>
        <v>1058.7238400000006</v>
      </c>
    </row>
    <row r="13" spans="1:24" s="6" customFormat="1" ht="13.35" customHeight="1" x14ac:dyDescent="0.2">
      <c r="A13" s="33"/>
      <c r="B13" s="32"/>
      <c r="C13" s="13"/>
      <c r="D13" s="113" t="s">
        <v>38</v>
      </c>
      <c r="E13" s="114"/>
      <c r="F13" s="114"/>
      <c r="G13" s="114"/>
      <c r="H13" s="114"/>
      <c r="I13" s="114"/>
      <c r="J13" s="114"/>
      <c r="K13" s="114"/>
      <c r="L13" s="115"/>
      <c r="M13" s="49">
        <f>M14+M22+M26+M30</f>
        <v>1456.8477200000002</v>
      </c>
      <c r="N13" s="49">
        <f>N14+N22+N26+N30</f>
        <v>539.96321000000012</v>
      </c>
      <c r="O13" s="61">
        <f t="shared" si="0"/>
        <v>37.063805817673249</v>
      </c>
      <c r="P13" s="68">
        <f t="shared" si="1"/>
        <v>916.88451000000009</v>
      </c>
    </row>
    <row r="14" spans="1:24" s="7" customFormat="1" ht="32.25" customHeight="1" x14ac:dyDescent="0.2">
      <c r="A14" s="73"/>
      <c r="B14" s="74"/>
      <c r="C14" s="74"/>
      <c r="D14" s="29" t="s">
        <v>14</v>
      </c>
      <c r="E14" s="103" t="s">
        <v>31</v>
      </c>
      <c r="F14" s="104"/>
      <c r="G14" s="104"/>
      <c r="H14" s="104"/>
      <c r="I14" s="104"/>
      <c r="J14" s="104"/>
      <c r="K14" s="104"/>
      <c r="L14" s="105"/>
      <c r="M14" s="49">
        <f>M15</f>
        <v>528.46343000000002</v>
      </c>
      <c r="N14" s="49">
        <f>N15</f>
        <v>526.87421000000006</v>
      </c>
      <c r="O14" s="61">
        <f t="shared" si="0"/>
        <v>99.699275312200896</v>
      </c>
      <c r="P14" s="68">
        <f t="shared" si="1"/>
        <v>1.5892199999999548</v>
      </c>
    </row>
    <row r="15" spans="1:24" s="8" customFormat="1" ht="15" customHeight="1" x14ac:dyDescent="0.2">
      <c r="A15" s="12"/>
      <c r="B15" s="13"/>
      <c r="C15" s="13"/>
      <c r="D15" s="28" t="s">
        <v>14</v>
      </c>
      <c r="E15" s="30" t="s">
        <v>16</v>
      </c>
      <c r="F15" s="116" t="s">
        <v>20</v>
      </c>
      <c r="G15" s="117"/>
      <c r="H15" s="117"/>
      <c r="I15" s="117"/>
      <c r="J15" s="117"/>
      <c r="K15" s="117"/>
      <c r="L15" s="118"/>
      <c r="M15" s="37">
        <f>M16+M19</f>
        <v>528.46343000000002</v>
      </c>
      <c r="N15" s="37">
        <f>N16+N19</f>
        <v>526.87421000000006</v>
      </c>
      <c r="O15" s="54">
        <f t="shared" si="0"/>
        <v>99.699275312200896</v>
      </c>
      <c r="P15" s="66">
        <f t="shared" si="1"/>
        <v>1.5892199999999548</v>
      </c>
    </row>
    <row r="16" spans="1:24" s="9" customFormat="1" ht="11.25" customHeight="1" x14ac:dyDescent="0.2">
      <c r="A16" s="73"/>
      <c r="B16" s="74"/>
      <c r="C16" s="74"/>
      <c r="D16" s="29" t="s">
        <v>14</v>
      </c>
      <c r="E16" s="29" t="s">
        <v>16</v>
      </c>
      <c r="F16" s="29" t="s">
        <v>19</v>
      </c>
      <c r="G16" s="112" t="s">
        <v>21</v>
      </c>
      <c r="H16" s="89"/>
      <c r="I16" s="89"/>
      <c r="J16" s="89"/>
      <c r="K16" s="89"/>
      <c r="L16" s="90"/>
      <c r="M16" s="38">
        <f>M17+M18</f>
        <v>515.70339999999999</v>
      </c>
      <c r="N16" s="38">
        <f>N17+N18</f>
        <v>514.11418000000003</v>
      </c>
      <c r="O16" s="54">
        <f t="shared" si="0"/>
        <v>99.691834492462149</v>
      </c>
      <c r="P16" s="65">
        <f t="shared" si="1"/>
        <v>1.5892199999999548</v>
      </c>
    </row>
    <row r="17" spans="1:16" s="1" customFormat="1" ht="15.75" customHeight="1" x14ac:dyDescent="0.2">
      <c r="A17" s="94">
        <v>400</v>
      </c>
      <c r="B17" s="95"/>
      <c r="C17" s="96"/>
      <c r="D17" s="29" t="s">
        <v>14</v>
      </c>
      <c r="E17" s="29" t="s">
        <v>16</v>
      </c>
      <c r="F17" s="29" t="s">
        <v>19</v>
      </c>
      <c r="G17" s="15">
        <v>121</v>
      </c>
      <c r="H17" s="97"/>
      <c r="I17" s="98"/>
      <c r="J17" s="98"/>
      <c r="K17" s="98"/>
      <c r="L17" s="99"/>
      <c r="M17" s="39">
        <v>396.08555000000001</v>
      </c>
      <c r="N17" s="46">
        <v>394.86497000000003</v>
      </c>
      <c r="O17" s="54">
        <f t="shared" si="0"/>
        <v>99.691839300878314</v>
      </c>
      <c r="P17" s="67">
        <f t="shared" si="1"/>
        <v>1.220579999999984</v>
      </c>
    </row>
    <row r="18" spans="1:16" s="5" customFormat="1" ht="18" customHeight="1" x14ac:dyDescent="0.2">
      <c r="A18" s="94">
        <v>400</v>
      </c>
      <c r="B18" s="95"/>
      <c r="C18" s="96"/>
      <c r="D18" s="29" t="s">
        <v>14</v>
      </c>
      <c r="E18" s="29" t="s">
        <v>16</v>
      </c>
      <c r="F18" s="29" t="s">
        <v>19</v>
      </c>
      <c r="G18" s="15">
        <v>129</v>
      </c>
      <c r="H18" s="97"/>
      <c r="I18" s="98"/>
      <c r="J18" s="98"/>
      <c r="K18" s="98"/>
      <c r="L18" s="99"/>
      <c r="M18" s="39">
        <v>119.61785</v>
      </c>
      <c r="N18" s="52">
        <v>119.24921000000001</v>
      </c>
      <c r="O18" s="54">
        <f t="shared" ref="O18:O20" si="2">N18/M18*100</f>
        <v>99.691818570556151</v>
      </c>
      <c r="P18" s="67">
        <f t="shared" ref="P18:P20" si="3">M18-N18</f>
        <v>0.36863999999999919</v>
      </c>
    </row>
    <row r="19" spans="1:16" s="9" customFormat="1" ht="11.25" customHeight="1" x14ac:dyDescent="0.2">
      <c r="A19" s="73"/>
      <c r="B19" s="74"/>
      <c r="C19" s="74"/>
      <c r="D19" s="29" t="s">
        <v>14</v>
      </c>
      <c r="E19" s="29" t="s">
        <v>16</v>
      </c>
      <c r="F19" s="29" t="s">
        <v>50</v>
      </c>
      <c r="G19" s="112" t="s">
        <v>21</v>
      </c>
      <c r="H19" s="89"/>
      <c r="I19" s="89"/>
      <c r="J19" s="89"/>
      <c r="K19" s="89"/>
      <c r="L19" s="90"/>
      <c r="M19" s="38">
        <f>M20+M21</f>
        <v>12.76003</v>
      </c>
      <c r="N19" s="38">
        <f>N20+N21</f>
        <v>12.76003</v>
      </c>
      <c r="O19" s="54">
        <f t="shared" si="2"/>
        <v>100</v>
      </c>
      <c r="P19" s="65">
        <f t="shared" si="3"/>
        <v>0</v>
      </c>
    </row>
    <row r="20" spans="1:16" s="1" customFormat="1" ht="15.75" customHeight="1" x14ac:dyDescent="0.2">
      <c r="A20" s="94">
        <v>400</v>
      </c>
      <c r="B20" s="95"/>
      <c r="C20" s="96"/>
      <c r="D20" s="29" t="s">
        <v>14</v>
      </c>
      <c r="E20" s="29" t="s">
        <v>16</v>
      </c>
      <c r="F20" s="29" t="s">
        <v>50</v>
      </c>
      <c r="G20" s="15">
        <v>121</v>
      </c>
      <c r="H20" s="97"/>
      <c r="I20" s="98"/>
      <c r="J20" s="98"/>
      <c r="K20" s="98"/>
      <c r="L20" s="99"/>
      <c r="M20" s="39">
        <v>9.8003300000000007</v>
      </c>
      <c r="N20" s="46">
        <v>9.8003300000000007</v>
      </c>
      <c r="O20" s="54">
        <f t="shared" si="2"/>
        <v>100</v>
      </c>
      <c r="P20" s="67">
        <f t="shared" si="3"/>
        <v>0</v>
      </c>
    </row>
    <row r="21" spans="1:16" s="5" customFormat="1" ht="18" customHeight="1" x14ac:dyDescent="0.2">
      <c r="A21" s="94">
        <v>400</v>
      </c>
      <c r="B21" s="95"/>
      <c r="C21" s="96"/>
      <c r="D21" s="29" t="s">
        <v>14</v>
      </c>
      <c r="E21" s="29" t="s">
        <v>16</v>
      </c>
      <c r="F21" s="29" t="s">
        <v>50</v>
      </c>
      <c r="G21" s="15">
        <v>129</v>
      </c>
      <c r="H21" s="97"/>
      <c r="I21" s="98"/>
      <c r="J21" s="98"/>
      <c r="K21" s="98"/>
      <c r="L21" s="99"/>
      <c r="M21" s="39">
        <v>2.9597000000000002</v>
      </c>
      <c r="N21" s="52">
        <v>2.9597000000000002</v>
      </c>
      <c r="O21" s="54">
        <f t="shared" ref="O21" si="4">N21/M21*100</f>
        <v>100</v>
      </c>
      <c r="P21" s="67">
        <f t="shared" ref="P21" si="5">M21-N21</f>
        <v>0</v>
      </c>
    </row>
    <row r="22" spans="1:16" s="7" customFormat="1" ht="25.5" customHeight="1" x14ac:dyDescent="0.2">
      <c r="A22" s="73"/>
      <c r="B22" s="74"/>
      <c r="C22" s="74"/>
      <c r="D22" s="29" t="s">
        <v>14</v>
      </c>
      <c r="E22" s="103" t="s">
        <v>30</v>
      </c>
      <c r="F22" s="104"/>
      <c r="G22" s="104"/>
      <c r="H22" s="104"/>
      <c r="I22" s="104"/>
      <c r="J22" s="104"/>
      <c r="K22" s="104"/>
      <c r="L22" s="105"/>
      <c r="M22" s="50">
        <f t="shared" ref="M22:N24" si="6">M23</f>
        <v>13.089</v>
      </c>
      <c r="N22" s="50">
        <f t="shared" si="6"/>
        <v>13.089</v>
      </c>
      <c r="O22" s="60">
        <f t="shared" ref="O22:O32" si="7">N22/M22*100</f>
        <v>100</v>
      </c>
      <c r="P22" s="65">
        <f t="shared" ref="P22:P32" si="8">M22-N22</f>
        <v>0</v>
      </c>
    </row>
    <row r="23" spans="1:16" s="8" customFormat="1" ht="11.45" customHeight="1" x14ac:dyDescent="0.2">
      <c r="A23" s="12"/>
      <c r="B23" s="13"/>
      <c r="C23" s="13"/>
      <c r="D23" s="28" t="s">
        <v>14</v>
      </c>
      <c r="E23" s="30" t="s">
        <v>15</v>
      </c>
      <c r="F23" s="103">
        <v>9800000000</v>
      </c>
      <c r="G23" s="104"/>
      <c r="H23" s="104"/>
      <c r="I23" s="104"/>
      <c r="J23" s="104"/>
      <c r="K23" s="104"/>
      <c r="L23" s="105"/>
      <c r="M23" s="37">
        <f>M24</f>
        <v>13.089</v>
      </c>
      <c r="N23" s="37">
        <f>N24</f>
        <v>13.089</v>
      </c>
      <c r="O23" s="57">
        <f t="shared" si="7"/>
        <v>100</v>
      </c>
      <c r="P23" s="67">
        <f t="shared" si="8"/>
        <v>0</v>
      </c>
    </row>
    <row r="24" spans="1:16" s="9" customFormat="1" ht="15" customHeight="1" x14ac:dyDescent="0.2">
      <c r="A24" s="73"/>
      <c r="B24" s="74"/>
      <c r="C24" s="74"/>
      <c r="D24" s="29" t="s">
        <v>14</v>
      </c>
      <c r="E24" s="29" t="s">
        <v>15</v>
      </c>
      <c r="F24" s="15" t="s">
        <v>22</v>
      </c>
      <c r="G24" s="112" t="s">
        <v>6</v>
      </c>
      <c r="H24" s="89"/>
      <c r="I24" s="89"/>
      <c r="J24" s="89"/>
      <c r="K24" s="89"/>
      <c r="L24" s="90"/>
      <c r="M24" s="38">
        <f t="shared" si="6"/>
        <v>13.089</v>
      </c>
      <c r="N24" s="38">
        <f t="shared" si="6"/>
        <v>13.089</v>
      </c>
      <c r="O24" s="54">
        <f t="shared" si="7"/>
        <v>100</v>
      </c>
      <c r="P24" s="65">
        <f t="shared" si="8"/>
        <v>0</v>
      </c>
    </row>
    <row r="25" spans="1:16" s="1" customFormat="1" ht="12" customHeight="1" x14ac:dyDescent="0.2">
      <c r="A25" s="94">
        <v>400</v>
      </c>
      <c r="B25" s="95"/>
      <c r="C25" s="96"/>
      <c r="D25" s="29" t="s">
        <v>14</v>
      </c>
      <c r="E25" s="29" t="s">
        <v>15</v>
      </c>
      <c r="F25" s="15" t="s">
        <v>22</v>
      </c>
      <c r="G25" s="15">
        <v>540</v>
      </c>
      <c r="H25" s="97"/>
      <c r="I25" s="98"/>
      <c r="J25" s="98"/>
      <c r="K25" s="98"/>
      <c r="L25" s="99"/>
      <c r="M25" s="39">
        <v>13.089</v>
      </c>
      <c r="N25" s="46">
        <v>13.089</v>
      </c>
      <c r="O25" s="57">
        <f t="shared" si="7"/>
        <v>100</v>
      </c>
      <c r="P25" s="67">
        <f t="shared" si="8"/>
        <v>0</v>
      </c>
    </row>
    <row r="26" spans="1:16" s="1" customFormat="1" ht="14.25" customHeight="1" x14ac:dyDescent="0.2">
      <c r="A26" s="73"/>
      <c r="B26" s="74"/>
      <c r="C26" s="74"/>
      <c r="D26" s="29" t="s">
        <v>14</v>
      </c>
      <c r="E26" s="103" t="s">
        <v>29</v>
      </c>
      <c r="F26" s="104"/>
      <c r="G26" s="104"/>
      <c r="H26" s="104"/>
      <c r="I26" s="104"/>
      <c r="J26" s="104"/>
      <c r="K26" s="104"/>
      <c r="L26" s="105"/>
      <c r="M26" s="40">
        <f>M27</f>
        <v>15</v>
      </c>
      <c r="N26" s="40">
        <f>N27</f>
        <v>0</v>
      </c>
      <c r="O26" s="54">
        <f t="shared" si="7"/>
        <v>0</v>
      </c>
      <c r="P26" s="65">
        <f t="shared" si="8"/>
        <v>15</v>
      </c>
    </row>
    <row r="27" spans="1:16" s="1" customFormat="1" ht="12" customHeight="1" x14ac:dyDescent="0.2">
      <c r="A27" s="12"/>
      <c r="B27" s="13"/>
      <c r="C27" s="13"/>
      <c r="D27" s="28" t="s">
        <v>14</v>
      </c>
      <c r="E27" s="14">
        <v>11</v>
      </c>
      <c r="F27" s="103">
        <v>9800000000</v>
      </c>
      <c r="G27" s="104"/>
      <c r="H27" s="104"/>
      <c r="I27" s="104"/>
      <c r="J27" s="104"/>
      <c r="K27" s="104"/>
      <c r="L27" s="105"/>
      <c r="M27" s="37">
        <f>M28</f>
        <v>15</v>
      </c>
      <c r="N27" s="37">
        <f>N28</f>
        <v>0</v>
      </c>
      <c r="O27" s="57">
        <f t="shared" si="7"/>
        <v>0</v>
      </c>
      <c r="P27" s="67">
        <f t="shared" si="8"/>
        <v>15</v>
      </c>
    </row>
    <row r="28" spans="1:16" s="7" customFormat="1" ht="11.45" customHeight="1" x14ac:dyDescent="0.2">
      <c r="A28" s="73"/>
      <c r="B28" s="74"/>
      <c r="C28" s="74"/>
      <c r="D28" s="29" t="s">
        <v>14</v>
      </c>
      <c r="E28" s="15">
        <v>11</v>
      </c>
      <c r="F28" s="29" t="s">
        <v>23</v>
      </c>
      <c r="G28" s="112" t="s">
        <v>7</v>
      </c>
      <c r="H28" s="89"/>
      <c r="I28" s="89"/>
      <c r="J28" s="89"/>
      <c r="K28" s="89"/>
      <c r="L28" s="90"/>
      <c r="M28" s="38">
        <f>M29</f>
        <v>15</v>
      </c>
      <c r="N28" s="43">
        <v>0</v>
      </c>
      <c r="O28" s="54">
        <f t="shared" si="7"/>
        <v>0</v>
      </c>
      <c r="P28" s="65">
        <f t="shared" si="8"/>
        <v>15</v>
      </c>
    </row>
    <row r="29" spans="1:16" s="8" customFormat="1" ht="11.25" customHeight="1" x14ac:dyDescent="0.2">
      <c r="A29" s="94">
        <v>400</v>
      </c>
      <c r="B29" s="95"/>
      <c r="C29" s="96"/>
      <c r="D29" s="29" t="s">
        <v>14</v>
      </c>
      <c r="E29" s="15">
        <v>11</v>
      </c>
      <c r="F29" s="29" t="s">
        <v>23</v>
      </c>
      <c r="G29" s="29" t="s">
        <v>18</v>
      </c>
      <c r="H29" s="97"/>
      <c r="I29" s="98"/>
      <c r="J29" s="98"/>
      <c r="K29" s="98"/>
      <c r="L29" s="99"/>
      <c r="M29" s="39">
        <v>15</v>
      </c>
      <c r="N29" s="44">
        <v>0</v>
      </c>
      <c r="O29" s="57">
        <f t="shared" si="7"/>
        <v>0</v>
      </c>
      <c r="P29" s="67">
        <f t="shared" si="8"/>
        <v>15</v>
      </c>
    </row>
    <row r="30" spans="1:16" s="7" customFormat="1" ht="21.6" customHeight="1" x14ac:dyDescent="0.2">
      <c r="A30" s="73"/>
      <c r="B30" s="74"/>
      <c r="C30" s="74"/>
      <c r="D30" s="29" t="s">
        <v>14</v>
      </c>
      <c r="E30" s="103" t="s">
        <v>59</v>
      </c>
      <c r="F30" s="104"/>
      <c r="G30" s="104"/>
      <c r="H30" s="104"/>
      <c r="I30" s="104"/>
      <c r="J30" s="104"/>
      <c r="K30" s="104"/>
      <c r="L30" s="105"/>
      <c r="M30" s="40">
        <f t="shared" ref="M30:O31" si="9">M31</f>
        <v>900.29529000000002</v>
      </c>
      <c r="N30" s="43">
        <f t="shared" si="9"/>
        <v>0</v>
      </c>
      <c r="O30" s="54">
        <f t="shared" si="9"/>
        <v>0</v>
      </c>
      <c r="P30" s="65">
        <f t="shared" si="8"/>
        <v>900.29529000000002</v>
      </c>
    </row>
    <row r="31" spans="1:16" s="7" customFormat="1" ht="21.6" customHeight="1" x14ac:dyDescent="0.2">
      <c r="A31" s="73"/>
      <c r="B31" s="74"/>
      <c r="C31" s="74"/>
      <c r="D31" s="29" t="s">
        <v>14</v>
      </c>
      <c r="E31" s="29" t="s">
        <v>37</v>
      </c>
      <c r="F31" s="29" t="s">
        <v>62</v>
      </c>
      <c r="G31" s="86"/>
      <c r="H31" s="86"/>
      <c r="I31" s="86"/>
      <c r="J31" s="86"/>
      <c r="K31" s="86"/>
      <c r="L31" s="87"/>
      <c r="M31" s="40">
        <f t="shared" si="9"/>
        <v>900.29529000000002</v>
      </c>
      <c r="N31" s="43">
        <f t="shared" si="9"/>
        <v>0</v>
      </c>
      <c r="O31" s="54">
        <f t="shared" si="9"/>
        <v>0</v>
      </c>
      <c r="P31" s="65">
        <f>P32</f>
        <v>900.29529000000002</v>
      </c>
    </row>
    <row r="32" spans="1:16" s="1" customFormat="1" ht="11.25" customHeight="1" x14ac:dyDescent="0.2">
      <c r="A32" s="94"/>
      <c r="B32" s="95"/>
      <c r="C32" s="96"/>
      <c r="D32" s="29" t="s">
        <v>14</v>
      </c>
      <c r="E32" s="29" t="s">
        <v>37</v>
      </c>
      <c r="F32" s="29" t="s">
        <v>61</v>
      </c>
      <c r="G32" s="97" t="s">
        <v>60</v>
      </c>
      <c r="H32" s="101"/>
      <c r="I32" s="101"/>
      <c r="J32" s="101"/>
      <c r="K32" s="101"/>
      <c r="L32" s="102"/>
      <c r="M32" s="38">
        <f>M33</f>
        <v>900.29529000000002</v>
      </c>
      <c r="N32" s="46">
        <f>N33</f>
        <v>0</v>
      </c>
      <c r="O32" s="57">
        <f t="shared" si="7"/>
        <v>0</v>
      </c>
      <c r="P32" s="65">
        <f t="shared" si="8"/>
        <v>900.29529000000002</v>
      </c>
    </row>
    <row r="33" spans="1:16" s="1" customFormat="1" ht="11.25" customHeight="1" x14ac:dyDescent="0.2">
      <c r="A33" s="94"/>
      <c r="B33" s="95"/>
      <c r="C33" s="96"/>
      <c r="D33" s="29" t="s">
        <v>14</v>
      </c>
      <c r="E33" s="29" t="s">
        <v>37</v>
      </c>
      <c r="F33" s="29" t="s">
        <v>61</v>
      </c>
      <c r="G33" s="15">
        <v>870</v>
      </c>
      <c r="H33" s="97"/>
      <c r="I33" s="98"/>
      <c r="J33" s="98"/>
      <c r="K33" s="98"/>
      <c r="L33" s="99"/>
      <c r="M33" s="39">
        <v>900.29529000000002</v>
      </c>
      <c r="N33" s="46">
        <v>0</v>
      </c>
      <c r="O33" s="57">
        <f t="shared" ref="O33" si="10">N33/M33*100</f>
        <v>0</v>
      </c>
      <c r="P33" s="67">
        <f t="shared" ref="P33" si="11">M33-N33</f>
        <v>900.29529000000002</v>
      </c>
    </row>
    <row r="34" spans="1:16" s="1" customFormat="1" ht="14.25" customHeight="1" x14ac:dyDescent="0.2">
      <c r="A34" s="94"/>
      <c r="B34" s="95"/>
      <c r="C34" s="96"/>
      <c r="D34" s="28" t="s">
        <v>14</v>
      </c>
      <c r="E34" s="14"/>
      <c r="F34" s="103" t="s">
        <v>49</v>
      </c>
      <c r="G34" s="104"/>
      <c r="H34" s="104"/>
      <c r="I34" s="104"/>
      <c r="J34" s="104"/>
      <c r="K34" s="104"/>
      <c r="L34" s="105"/>
      <c r="M34" s="49">
        <f>M35+M48</f>
        <v>2015.8262999999999</v>
      </c>
      <c r="N34" s="49">
        <f>N35+N48</f>
        <v>1897.9741199999999</v>
      </c>
      <c r="O34" s="61">
        <f t="shared" ref="O34:O38" si="12">N34/M34*100</f>
        <v>94.153654012749016</v>
      </c>
      <c r="P34" s="68">
        <f t="shared" ref="P34:P51" si="13">M34-N34</f>
        <v>117.85218000000009</v>
      </c>
    </row>
    <row r="35" spans="1:16" s="7" customFormat="1" ht="28.5" customHeight="1" x14ac:dyDescent="0.2">
      <c r="A35" s="12"/>
      <c r="B35" s="13"/>
      <c r="C35" s="13"/>
      <c r="D35" s="28" t="s">
        <v>14</v>
      </c>
      <c r="E35" s="76" t="s">
        <v>37</v>
      </c>
      <c r="F35" s="122" t="s">
        <v>42</v>
      </c>
      <c r="G35" s="123"/>
      <c r="H35" s="123"/>
      <c r="I35" s="123"/>
      <c r="J35" s="123"/>
      <c r="K35" s="123"/>
      <c r="L35" s="124"/>
      <c r="M35" s="37">
        <f>M36+M43+M45</f>
        <v>1899.0263</v>
      </c>
      <c r="N35" s="37">
        <f>N36+N43+N45</f>
        <v>1781.1741199999999</v>
      </c>
      <c r="O35" s="53">
        <f t="shared" si="12"/>
        <v>93.794073310095811</v>
      </c>
      <c r="P35" s="66">
        <f t="shared" si="13"/>
        <v>117.85218000000009</v>
      </c>
    </row>
    <row r="36" spans="1:16" s="8" customFormat="1" ht="11.45" customHeight="1" x14ac:dyDescent="0.2">
      <c r="A36" s="73"/>
      <c r="B36" s="74"/>
      <c r="C36" s="74"/>
      <c r="D36" s="29" t="s">
        <v>14</v>
      </c>
      <c r="E36" s="76" t="s">
        <v>37</v>
      </c>
      <c r="F36" s="29" t="s">
        <v>24</v>
      </c>
      <c r="G36" s="88" t="s">
        <v>41</v>
      </c>
      <c r="H36" s="89"/>
      <c r="I36" s="89"/>
      <c r="J36" s="89"/>
      <c r="K36" s="89"/>
      <c r="L36" s="90"/>
      <c r="M36" s="40">
        <f>M37+M38+M39+M40+M41+M42</f>
        <v>1827.3702599999999</v>
      </c>
      <c r="N36" s="40">
        <f>N37+N38+N39+N40+N41+N42</f>
        <v>1709.5180799999998</v>
      </c>
      <c r="O36" s="53">
        <f t="shared" si="12"/>
        <v>93.550722446363991</v>
      </c>
      <c r="P36" s="66">
        <f t="shared" si="13"/>
        <v>117.85218000000009</v>
      </c>
    </row>
    <row r="37" spans="1:16" s="9" customFormat="1" ht="12" customHeight="1" x14ac:dyDescent="0.2">
      <c r="A37" s="94">
        <v>400</v>
      </c>
      <c r="B37" s="95"/>
      <c r="C37" s="96"/>
      <c r="D37" s="29" t="s">
        <v>14</v>
      </c>
      <c r="E37" s="76" t="s">
        <v>37</v>
      </c>
      <c r="F37" s="29" t="s">
        <v>24</v>
      </c>
      <c r="G37" s="15">
        <v>121</v>
      </c>
      <c r="H37" s="97"/>
      <c r="I37" s="98"/>
      <c r="J37" s="98"/>
      <c r="K37" s="98"/>
      <c r="L37" s="99"/>
      <c r="M37" s="39">
        <v>1142.1983399999999</v>
      </c>
      <c r="N37" s="52">
        <v>1094.8608899999999</v>
      </c>
      <c r="O37" s="54">
        <f t="shared" si="12"/>
        <v>95.855584066073845</v>
      </c>
      <c r="P37" s="67">
        <f t="shared" si="13"/>
        <v>47.33744999999999</v>
      </c>
    </row>
    <row r="38" spans="1:16" s="9" customFormat="1" ht="11.25" customHeight="1" x14ac:dyDescent="0.2">
      <c r="A38" s="94">
        <v>400</v>
      </c>
      <c r="B38" s="95"/>
      <c r="C38" s="96"/>
      <c r="D38" s="29" t="s">
        <v>14</v>
      </c>
      <c r="E38" s="76" t="s">
        <v>37</v>
      </c>
      <c r="F38" s="29" t="s">
        <v>24</v>
      </c>
      <c r="G38" s="15">
        <v>129</v>
      </c>
      <c r="H38" s="24"/>
      <c r="I38" s="20"/>
      <c r="J38" s="20"/>
      <c r="K38" s="20"/>
      <c r="L38" s="21"/>
      <c r="M38" s="39">
        <v>344.94389000000001</v>
      </c>
      <c r="N38" s="52">
        <v>321.70812999999998</v>
      </c>
      <c r="O38" s="54">
        <f t="shared" si="12"/>
        <v>93.263901558018603</v>
      </c>
      <c r="P38" s="67">
        <f t="shared" si="13"/>
        <v>23.235760000000028</v>
      </c>
    </row>
    <row r="39" spans="1:16" s="1" customFormat="1" x14ac:dyDescent="0.2">
      <c r="A39" s="94">
        <v>400</v>
      </c>
      <c r="B39" s="95"/>
      <c r="C39" s="96"/>
      <c r="D39" s="29" t="s">
        <v>14</v>
      </c>
      <c r="E39" s="76" t="s">
        <v>37</v>
      </c>
      <c r="F39" s="29" t="s">
        <v>24</v>
      </c>
      <c r="G39" s="15">
        <v>244</v>
      </c>
      <c r="H39" s="82"/>
      <c r="I39" s="83"/>
      <c r="J39" s="83"/>
      <c r="K39" s="83"/>
      <c r="L39" s="84"/>
      <c r="M39" s="39">
        <v>310.66802999999999</v>
      </c>
      <c r="N39" s="52">
        <v>263.72705999999999</v>
      </c>
      <c r="O39" s="54">
        <f t="shared" ref="O39:O42" si="14">N39/M39*100</f>
        <v>84.890312015690839</v>
      </c>
      <c r="P39" s="67">
        <f t="shared" ref="P39:P42" si="15">M39-N39</f>
        <v>46.940969999999993</v>
      </c>
    </row>
    <row r="40" spans="1:16" s="1" customFormat="1" x14ac:dyDescent="0.2">
      <c r="A40" s="94">
        <v>400</v>
      </c>
      <c r="B40" s="95"/>
      <c r="C40" s="96"/>
      <c r="D40" s="29" t="s">
        <v>14</v>
      </c>
      <c r="E40" s="76" t="s">
        <v>37</v>
      </c>
      <c r="F40" s="29" t="s">
        <v>24</v>
      </c>
      <c r="G40" s="15">
        <v>247</v>
      </c>
      <c r="H40" s="82"/>
      <c r="I40" s="83"/>
      <c r="J40" s="83"/>
      <c r="K40" s="83"/>
      <c r="L40" s="84"/>
      <c r="M40" s="39">
        <v>24</v>
      </c>
      <c r="N40" s="52">
        <v>24</v>
      </c>
      <c r="O40" s="54">
        <f t="shared" si="14"/>
        <v>100</v>
      </c>
      <c r="P40" s="67">
        <f t="shared" si="15"/>
        <v>0</v>
      </c>
    </row>
    <row r="41" spans="1:16" s="1" customFormat="1" x14ac:dyDescent="0.2">
      <c r="A41" s="94">
        <v>400</v>
      </c>
      <c r="B41" s="95"/>
      <c r="C41" s="96"/>
      <c r="D41" s="29" t="s">
        <v>14</v>
      </c>
      <c r="E41" s="76" t="s">
        <v>37</v>
      </c>
      <c r="F41" s="29" t="s">
        <v>24</v>
      </c>
      <c r="G41" s="15">
        <v>852</v>
      </c>
      <c r="H41" s="82"/>
      <c r="I41" s="83"/>
      <c r="J41" s="83"/>
      <c r="K41" s="83"/>
      <c r="L41" s="84"/>
      <c r="M41" s="39">
        <v>1</v>
      </c>
      <c r="N41" s="52">
        <v>0.66200000000000003</v>
      </c>
      <c r="O41" s="54">
        <f t="shared" si="14"/>
        <v>66.2</v>
      </c>
      <c r="P41" s="67">
        <f t="shared" si="15"/>
        <v>0.33799999999999997</v>
      </c>
    </row>
    <row r="42" spans="1:16" s="1" customFormat="1" x14ac:dyDescent="0.2">
      <c r="A42" s="94">
        <v>400</v>
      </c>
      <c r="B42" s="95"/>
      <c r="C42" s="96"/>
      <c r="D42" s="29" t="s">
        <v>14</v>
      </c>
      <c r="E42" s="76" t="s">
        <v>37</v>
      </c>
      <c r="F42" s="29" t="s">
        <v>24</v>
      </c>
      <c r="G42" s="15">
        <v>853</v>
      </c>
      <c r="H42" s="97"/>
      <c r="I42" s="98"/>
      <c r="J42" s="98"/>
      <c r="K42" s="98"/>
      <c r="L42" s="99"/>
      <c r="M42" s="39">
        <v>4.5599999999999996</v>
      </c>
      <c r="N42" s="52">
        <v>4.5599999999999996</v>
      </c>
      <c r="O42" s="54">
        <f t="shared" si="14"/>
        <v>100</v>
      </c>
      <c r="P42" s="67">
        <f t="shared" si="15"/>
        <v>0</v>
      </c>
    </row>
    <row r="43" spans="1:16" s="8" customFormat="1" ht="11.45" customHeight="1" x14ac:dyDescent="0.2">
      <c r="A43" s="73"/>
      <c r="B43" s="74"/>
      <c r="C43" s="74"/>
      <c r="D43" s="29" t="s">
        <v>14</v>
      </c>
      <c r="E43" s="76" t="s">
        <v>37</v>
      </c>
      <c r="F43" s="29" t="s">
        <v>43</v>
      </c>
      <c r="G43" s="88" t="s">
        <v>41</v>
      </c>
      <c r="H43" s="89"/>
      <c r="I43" s="89"/>
      <c r="J43" s="89"/>
      <c r="K43" s="89"/>
      <c r="L43" s="90"/>
      <c r="M43" s="40">
        <f>M44</f>
        <v>51.24</v>
      </c>
      <c r="N43" s="40">
        <f>N44</f>
        <v>51.24</v>
      </c>
      <c r="O43" s="53">
        <f t="shared" ref="O43:O51" si="16">N43/M43*100</f>
        <v>100</v>
      </c>
      <c r="P43" s="66">
        <f t="shared" ref="P43:P44" si="17">M43-N43</f>
        <v>0</v>
      </c>
    </row>
    <row r="44" spans="1:16" s="1" customFormat="1" x14ac:dyDescent="0.2">
      <c r="A44" s="94">
        <v>400</v>
      </c>
      <c r="B44" s="95"/>
      <c r="C44" s="96"/>
      <c r="D44" s="29" t="s">
        <v>14</v>
      </c>
      <c r="E44" s="76" t="s">
        <v>37</v>
      </c>
      <c r="F44" s="76" t="s">
        <v>43</v>
      </c>
      <c r="G44" s="15">
        <v>244</v>
      </c>
      <c r="H44" s="97"/>
      <c r="I44" s="98"/>
      <c r="J44" s="98"/>
      <c r="K44" s="98"/>
      <c r="L44" s="99"/>
      <c r="M44" s="39">
        <v>51.24</v>
      </c>
      <c r="N44" s="52">
        <v>51.24</v>
      </c>
      <c r="O44" s="54">
        <f t="shared" si="16"/>
        <v>100</v>
      </c>
      <c r="P44" s="67">
        <f t="shared" si="17"/>
        <v>0</v>
      </c>
    </row>
    <row r="45" spans="1:16" s="8" customFormat="1" ht="11.45" customHeight="1" x14ac:dyDescent="0.2">
      <c r="A45" s="73"/>
      <c r="B45" s="74"/>
      <c r="C45" s="74"/>
      <c r="D45" s="29" t="s">
        <v>14</v>
      </c>
      <c r="E45" s="76" t="s">
        <v>37</v>
      </c>
      <c r="F45" s="29" t="s">
        <v>51</v>
      </c>
      <c r="G45" s="88" t="s">
        <v>41</v>
      </c>
      <c r="H45" s="89"/>
      <c r="I45" s="89"/>
      <c r="J45" s="89"/>
      <c r="K45" s="89"/>
      <c r="L45" s="90"/>
      <c r="M45" s="40">
        <f>M46+M47</f>
        <v>20.416039999999999</v>
      </c>
      <c r="N45" s="40">
        <f>N46+N47</f>
        <v>20.416039999999999</v>
      </c>
      <c r="O45" s="53">
        <f t="shared" ref="O45:O46" si="18">N45/M45*100</f>
        <v>100</v>
      </c>
      <c r="P45" s="66">
        <f t="shared" ref="P45:P46" si="19">M45-N45</f>
        <v>0</v>
      </c>
    </row>
    <row r="46" spans="1:16" s="1" customFormat="1" x14ac:dyDescent="0.2">
      <c r="A46" s="94">
        <v>400</v>
      </c>
      <c r="B46" s="95"/>
      <c r="C46" s="96"/>
      <c r="D46" s="29" t="s">
        <v>14</v>
      </c>
      <c r="E46" s="76" t="s">
        <v>37</v>
      </c>
      <c r="F46" s="76" t="s">
        <v>51</v>
      </c>
      <c r="G46" s="15">
        <v>121</v>
      </c>
      <c r="H46" s="97"/>
      <c r="I46" s="98"/>
      <c r="J46" s="98"/>
      <c r="K46" s="98"/>
      <c r="L46" s="99"/>
      <c r="M46" s="39">
        <v>15.68052</v>
      </c>
      <c r="N46" s="52">
        <v>15.68052</v>
      </c>
      <c r="O46" s="54">
        <f t="shared" si="18"/>
        <v>100</v>
      </c>
      <c r="P46" s="67">
        <f t="shared" si="19"/>
        <v>0</v>
      </c>
    </row>
    <row r="47" spans="1:16" s="1" customFormat="1" x14ac:dyDescent="0.2">
      <c r="A47" s="94">
        <v>400</v>
      </c>
      <c r="B47" s="95"/>
      <c r="C47" s="96"/>
      <c r="D47" s="29" t="s">
        <v>14</v>
      </c>
      <c r="E47" s="76" t="s">
        <v>37</v>
      </c>
      <c r="F47" s="76" t="s">
        <v>51</v>
      </c>
      <c r="G47" s="15">
        <v>129</v>
      </c>
      <c r="H47" s="97"/>
      <c r="I47" s="98"/>
      <c r="J47" s="98"/>
      <c r="K47" s="98"/>
      <c r="L47" s="99"/>
      <c r="M47" s="39">
        <v>4.7355200000000002</v>
      </c>
      <c r="N47" s="52">
        <v>4.7355200000000002</v>
      </c>
      <c r="O47" s="54">
        <f t="shared" si="16"/>
        <v>100</v>
      </c>
      <c r="P47" s="67">
        <f t="shared" si="13"/>
        <v>0</v>
      </c>
    </row>
    <row r="48" spans="1:16" s="8" customFormat="1" ht="24" customHeight="1" x14ac:dyDescent="0.2">
      <c r="A48" s="73"/>
      <c r="B48" s="74"/>
      <c r="C48" s="74"/>
      <c r="D48" s="29" t="s">
        <v>16</v>
      </c>
      <c r="E48" s="127" t="s">
        <v>44</v>
      </c>
      <c r="F48" s="128"/>
      <c r="G48" s="128"/>
      <c r="H48" s="128"/>
      <c r="I48" s="128"/>
      <c r="J48" s="128"/>
      <c r="K48" s="128"/>
      <c r="L48" s="129"/>
      <c r="M48" s="40">
        <f>M49</f>
        <v>116.80000000000001</v>
      </c>
      <c r="N48" s="40">
        <f>N49</f>
        <v>116.80000000000001</v>
      </c>
      <c r="O48" s="53">
        <f t="shared" si="16"/>
        <v>100</v>
      </c>
      <c r="P48" s="66">
        <f t="shared" si="13"/>
        <v>0</v>
      </c>
    </row>
    <row r="49" spans="1:16" s="9" customFormat="1" ht="21" customHeight="1" x14ac:dyDescent="0.2">
      <c r="A49" s="12"/>
      <c r="B49" s="13"/>
      <c r="C49" s="13"/>
      <c r="D49" s="29" t="s">
        <v>16</v>
      </c>
      <c r="E49" s="29" t="s">
        <v>17</v>
      </c>
      <c r="F49" s="119" t="s">
        <v>32</v>
      </c>
      <c r="G49" s="120"/>
      <c r="H49" s="120"/>
      <c r="I49" s="120"/>
      <c r="J49" s="120"/>
      <c r="K49" s="120"/>
      <c r="L49" s="121"/>
      <c r="M49" s="39">
        <f>M50</f>
        <v>116.80000000000001</v>
      </c>
      <c r="N49" s="39">
        <f>N50</f>
        <v>116.80000000000001</v>
      </c>
      <c r="O49" s="54">
        <f t="shared" si="16"/>
        <v>100</v>
      </c>
      <c r="P49" s="65">
        <f t="shared" si="13"/>
        <v>0</v>
      </c>
    </row>
    <row r="50" spans="1:16" s="1" customFormat="1" ht="15.75" customHeight="1" x14ac:dyDescent="0.2">
      <c r="A50" s="73"/>
      <c r="B50" s="74"/>
      <c r="C50" s="74"/>
      <c r="D50" s="29" t="s">
        <v>16</v>
      </c>
      <c r="E50" s="29" t="s">
        <v>17</v>
      </c>
      <c r="F50" s="29" t="s">
        <v>27</v>
      </c>
      <c r="G50" s="88" t="s">
        <v>41</v>
      </c>
      <c r="H50" s="89"/>
      <c r="I50" s="89"/>
      <c r="J50" s="89"/>
      <c r="K50" s="89"/>
      <c r="L50" s="90"/>
      <c r="M50" s="38">
        <f>M51+M52+M53</f>
        <v>116.80000000000001</v>
      </c>
      <c r="N50" s="38">
        <f>N51+N52+N53</f>
        <v>116.80000000000001</v>
      </c>
      <c r="O50" s="54">
        <f t="shared" si="16"/>
        <v>100</v>
      </c>
      <c r="P50" s="65">
        <f t="shared" si="13"/>
        <v>0</v>
      </c>
    </row>
    <row r="51" spans="1:16" s="1" customFormat="1" x14ac:dyDescent="0.2">
      <c r="A51" s="130">
        <v>400</v>
      </c>
      <c r="B51" s="131"/>
      <c r="C51" s="132"/>
      <c r="D51" s="29" t="s">
        <v>16</v>
      </c>
      <c r="E51" s="29" t="s">
        <v>17</v>
      </c>
      <c r="F51" s="29" t="s">
        <v>27</v>
      </c>
      <c r="G51" s="31">
        <v>121</v>
      </c>
      <c r="H51" s="112"/>
      <c r="I51" s="89"/>
      <c r="J51" s="89"/>
      <c r="K51" s="89"/>
      <c r="L51" s="90"/>
      <c r="M51" s="39">
        <v>89.708150000000003</v>
      </c>
      <c r="N51" s="46">
        <v>89.708150000000003</v>
      </c>
      <c r="O51" s="54">
        <f t="shared" si="16"/>
        <v>100</v>
      </c>
      <c r="P51" s="67">
        <f t="shared" si="13"/>
        <v>0</v>
      </c>
    </row>
    <row r="52" spans="1:16" s="1" customFormat="1" x14ac:dyDescent="0.2">
      <c r="A52" s="130">
        <v>400</v>
      </c>
      <c r="B52" s="131"/>
      <c r="C52" s="132"/>
      <c r="D52" s="29" t="s">
        <v>16</v>
      </c>
      <c r="E52" s="29" t="s">
        <v>17</v>
      </c>
      <c r="F52" s="29" t="s">
        <v>27</v>
      </c>
      <c r="G52" s="31">
        <v>129</v>
      </c>
      <c r="H52" s="25"/>
      <c r="I52" s="26"/>
      <c r="J52" s="26"/>
      <c r="K52" s="26"/>
      <c r="L52" s="27"/>
      <c r="M52" s="39">
        <v>27.091850000000001</v>
      </c>
      <c r="N52" s="46">
        <v>27.091850000000001</v>
      </c>
      <c r="O52" s="54">
        <f>N52/M52*100</f>
        <v>100</v>
      </c>
      <c r="P52" s="67">
        <f t="shared" ref="P52:P62" si="20">M52-N52</f>
        <v>0</v>
      </c>
    </row>
    <row r="53" spans="1:16" s="8" customFormat="1" ht="12" customHeight="1" x14ac:dyDescent="0.2">
      <c r="A53" s="164">
        <v>400</v>
      </c>
      <c r="B53" s="165"/>
      <c r="C53" s="166"/>
      <c r="D53" s="29" t="s">
        <v>16</v>
      </c>
      <c r="E53" s="29" t="s">
        <v>17</v>
      </c>
      <c r="F53" s="29" t="s">
        <v>27</v>
      </c>
      <c r="G53" s="31">
        <v>244</v>
      </c>
      <c r="H53" s="100"/>
      <c r="I53" s="101"/>
      <c r="J53" s="101"/>
      <c r="K53" s="101"/>
      <c r="L53" s="102"/>
      <c r="M53" s="39">
        <v>0</v>
      </c>
      <c r="N53" s="51">
        <v>0</v>
      </c>
      <c r="O53" s="54">
        <v>0</v>
      </c>
      <c r="P53" s="67">
        <f t="shared" si="20"/>
        <v>0</v>
      </c>
    </row>
    <row r="54" spans="1:16" s="1" customFormat="1" ht="21.75" customHeight="1" x14ac:dyDescent="0.2">
      <c r="A54" s="12"/>
      <c r="B54" s="13"/>
      <c r="C54" s="13"/>
      <c r="D54" s="28" t="s">
        <v>14</v>
      </c>
      <c r="E54" s="14">
        <v>13</v>
      </c>
      <c r="F54" s="103" t="s">
        <v>58</v>
      </c>
      <c r="G54" s="104"/>
      <c r="H54" s="104"/>
      <c r="I54" s="104"/>
      <c r="J54" s="104"/>
      <c r="K54" s="104"/>
      <c r="L54" s="105"/>
      <c r="M54" s="49">
        <f>M55</f>
        <v>9.4</v>
      </c>
      <c r="N54" s="49">
        <f>N55</f>
        <v>9.4</v>
      </c>
      <c r="O54" s="55">
        <f t="shared" ref="O54:O62" si="21">N54/M54*100</f>
        <v>100</v>
      </c>
      <c r="P54" s="68">
        <f t="shared" si="20"/>
        <v>0</v>
      </c>
    </row>
    <row r="55" spans="1:16" s="1" customFormat="1" ht="11.25" customHeight="1" x14ac:dyDescent="0.2">
      <c r="A55" s="73"/>
      <c r="B55" s="74"/>
      <c r="C55" s="74"/>
      <c r="D55" s="29" t="s">
        <v>14</v>
      </c>
      <c r="E55" s="15">
        <v>13</v>
      </c>
      <c r="F55" s="76" t="s">
        <v>40</v>
      </c>
      <c r="G55" s="88" t="s">
        <v>35</v>
      </c>
      <c r="H55" s="89"/>
      <c r="I55" s="89"/>
      <c r="J55" s="89"/>
      <c r="K55" s="89"/>
      <c r="L55" s="90"/>
      <c r="M55" s="38">
        <f>M56</f>
        <v>9.4</v>
      </c>
      <c r="N55" s="38">
        <f>N56</f>
        <v>9.4</v>
      </c>
      <c r="O55" s="54">
        <f t="shared" si="21"/>
        <v>100</v>
      </c>
      <c r="P55" s="65">
        <f t="shared" si="20"/>
        <v>0</v>
      </c>
    </row>
    <row r="56" spans="1:16" s="1" customFormat="1" x14ac:dyDescent="0.2">
      <c r="A56" s="94">
        <v>400</v>
      </c>
      <c r="B56" s="95"/>
      <c r="C56" s="96"/>
      <c r="D56" s="29" t="s">
        <v>14</v>
      </c>
      <c r="E56" s="15">
        <v>13</v>
      </c>
      <c r="F56" s="76" t="s">
        <v>40</v>
      </c>
      <c r="G56" s="15">
        <v>244</v>
      </c>
      <c r="H56" s="97"/>
      <c r="I56" s="98"/>
      <c r="J56" s="98"/>
      <c r="K56" s="98"/>
      <c r="L56" s="99"/>
      <c r="M56" s="39">
        <v>9.4</v>
      </c>
      <c r="N56" s="46">
        <v>9.4</v>
      </c>
      <c r="O56" s="54">
        <f t="shared" si="21"/>
        <v>100</v>
      </c>
      <c r="P56" s="67">
        <f t="shared" si="20"/>
        <v>0</v>
      </c>
    </row>
    <row r="57" spans="1:16" s="1" customFormat="1" ht="21.75" customHeight="1" x14ac:dyDescent="0.2">
      <c r="A57" s="12"/>
      <c r="B57" s="13"/>
      <c r="C57" s="13"/>
      <c r="D57" s="28" t="s">
        <v>14</v>
      </c>
      <c r="E57" s="14">
        <v>13</v>
      </c>
      <c r="F57" s="103" t="s">
        <v>58</v>
      </c>
      <c r="G57" s="104"/>
      <c r="H57" s="104"/>
      <c r="I57" s="104"/>
      <c r="J57" s="104"/>
      <c r="K57" s="104"/>
      <c r="L57" s="105"/>
      <c r="M57" s="49">
        <f>M58</f>
        <v>20</v>
      </c>
      <c r="N57" s="49">
        <f>N58</f>
        <v>0</v>
      </c>
      <c r="O57" s="55">
        <f t="shared" ref="O57:O59" si="22">N57/M57*100</f>
        <v>0</v>
      </c>
      <c r="P57" s="68">
        <f t="shared" ref="P57:P59" si="23">M57-N57</f>
        <v>20</v>
      </c>
    </row>
    <row r="58" spans="1:16" s="1" customFormat="1" ht="11.25" customHeight="1" x14ac:dyDescent="0.2">
      <c r="A58" s="73"/>
      <c r="B58" s="74"/>
      <c r="C58" s="74"/>
      <c r="D58" s="29" t="s">
        <v>14</v>
      </c>
      <c r="E58" s="15">
        <v>13</v>
      </c>
      <c r="F58" s="76" t="s">
        <v>36</v>
      </c>
      <c r="G58" s="88" t="s">
        <v>35</v>
      </c>
      <c r="H58" s="89"/>
      <c r="I58" s="89"/>
      <c r="J58" s="89"/>
      <c r="K58" s="89"/>
      <c r="L58" s="90"/>
      <c r="M58" s="38">
        <f>M59</f>
        <v>20</v>
      </c>
      <c r="N58" s="38">
        <f>N59</f>
        <v>0</v>
      </c>
      <c r="O58" s="54">
        <f t="shared" si="22"/>
        <v>0</v>
      </c>
      <c r="P58" s="65">
        <f t="shared" si="23"/>
        <v>20</v>
      </c>
    </row>
    <row r="59" spans="1:16" s="1" customFormat="1" x14ac:dyDescent="0.2">
      <c r="A59" s="94">
        <v>400</v>
      </c>
      <c r="B59" s="95"/>
      <c r="C59" s="96"/>
      <c r="D59" s="29" t="s">
        <v>14</v>
      </c>
      <c r="E59" s="15">
        <v>13</v>
      </c>
      <c r="F59" s="76" t="s">
        <v>36</v>
      </c>
      <c r="G59" s="15">
        <v>244</v>
      </c>
      <c r="H59" s="97"/>
      <c r="I59" s="98"/>
      <c r="J59" s="98"/>
      <c r="K59" s="98"/>
      <c r="L59" s="99"/>
      <c r="M59" s="39">
        <v>20</v>
      </c>
      <c r="N59" s="46">
        <v>0</v>
      </c>
      <c r="O59" s="54">
        <f t="shared" si="22"/>
        <v>0</v>
      </c>
      <c r="P59" s="67">
        <f t="shared" si="23"/>
        <v>20</v>
      </c>
    </row>
    <row r="60" spans="1:16" s="8" customFormat="1" ht="24.75" customHeight="1" x14ac:dyDescent="0.2">
      <c r="A60" s="12"/>
      <c r="B60" s="13"/>
      <c r="C60" s="13"/>
      <c r="D60" s="28" t="s">
        <v>14</v>
      </c>
      <c r="E60" s="14">
        <v>13</v>
      </c>
      <c r="F60" s="103" t="s">
        <v>45</v>
      </c>
      <c r="G60" s="104"/>
      <c r="H60" s="104"/>
      <c r="I60" s="104"/>
      <c r="J60" s="104"/>
      <c r="K60" s="104"/>
      <c r="L60" s="105"/>
      <c r="M60" s="49">
        <f>M61</f>
        <v>50</v>
      </c>
      <c r="N60" s="49">
        <f>N61</f>
        <v>46.01285</v>
      </c>
      <c r="O60" s="55">
        <f t="shared" si="21"/>
        <v>92.025700000000001</v>
      </c>
      <c r="P60" s="68">
        <f t="shared" si="20"/>
        <v>3.9871499999999997</v>
      </c>
    </row>
    <row r="61" spans="1:16" s="9" customFormat="1" ht="12" customHeight="1" x14ac:dyDescent="0.2">
      <c r="A61" s="73"/>
      <c r="B61" s="74"/>
      <c r="C61" s="74"/>
      <c r="D61" s="29" t="s">
        <v>14</v>
      </c>
      <c r="E61" s="15">
        <v>13</v>
      </c>
      <c r="F61" s="29" t="s">
        <v>26</v>
      </c>
      <c r="G61" s="112" t="s">
        <v>35</v>
      </c>
      <c r="H61" s="89"/>
      <c r="I61" s="89"/>
      <c r="J61" s="89"/>
      <c r="K61" s="89"/>
      <c r="L61" s="90"/>
      <c r="M61" s="40">
        <f>M62+M63+M64</f>
        <v>50</v>
      </c>
      <c r="N61" s="40">
        <f>N62+N63+N64</f>
        <v>46.01285</v>
      </c>
      <c r="O61" s="53">
        <f t="shared" si="21"/>
        <v>92.025700000000001</v>
      </c>
      <c r="P61" s="66">
        <f t="shared" si="20"/>
        <v>3.9871499999999997</v>
      </c>
    </row>
    <row r="62" spans="1:16" s="9" customFormat="1" ht="12" customHeight="1" x14ac:dyDescent="0.2">
      <c r="A62" s="94">
        <v>400</v>
      </c>
      <c r="B62" s="95"/>
      <c r="C62" s="96"/>
      <c r="D62" s="29" t="s">
        <v>14</v>
      </c>
      <c r="E62" s="15">
        <v>13</v>
      </c>
      <c r="F62" s="29" t="s">
        <v>25</v>
      </c>
      <c r="G62" s="15">
        <v>244</v>
      </c>
      <c r="H62" s="97"/>
      <c r="I62" s="98"/>
      <c r="J62" s="98"/>
      <c r="K62" s="98"/>
      <c r="L62" s="99"/>
      <c r="M62" s="39">
        <v>35.200000000000003</v>
      </c>
      <c r="N62" s="52">
        <v>33.777850000000001</v>
      </c>
      <c r="O62" s="57">
        <f t="shared" si="21"/>
        <v>95.959801136363637</v>
      </c>
      <c r="P62" s="67">
        <f t="shared" si="20"/>
        <v>1.422150000000002</v>
      </c>
    </row>
    <row r="63" spans="1:16" s="9" customFormat="1" ht="12" customHeight="1" x14ac:dyDescent="0.2">
      <c r="A63" s="94">
        <v>400</v>
      </c>
      <c r="B63" s="95"/>
      <c r="C63" s="96"/>
      <c r="D63" s="29" t="s">
        <v>14</v>
      </c>
      <c r="E63" s="15">
        <v>13</v>
      </c>
      <c r="F63" s="29" t="s">
        <v>25</v>
      </c>
      <c r="G63" s="15">
        <v>247</v>
      </c>
      <c r="H63" s="97"/>
      <c r="I63" s="98"/>
      <c r="J63" s="98"/>
      <c r="K63" s="98"/>
      <c r="L63" s="99"/>
      <c r="M63" s="39">
        <v>10</v>
      </c>
      <c r="N63" s="52">
        <v>10</v>
      </c>
      <c r="O63" s="57">
        <f>N63/M63*100</f>
        <v>100</v>
      </c>
      <c r="P63" s="52">
        <f>M63-N63</f>
        <v>0</v>
      </c>
    </row>
    <row r="64" spans="1:16" s="1" customFormat="1" x14ac:dyDescent="0.2">
      <c r="A64" s="94">
        <v>400</v>
      </c>
      <c r="B64" s="95"/>
      <c r="C64" s="96"/>
      <c r="D64" s="29" t="s">
        <v>14</v>
      </c>
      <c r="E64" s="15">
        <v>13</v>
      </c>
      <c r="F64" s="29" t="s">
        <v>25</v>
      </c>
      <c r="G64" s="15">
        <v>852</v>
      </c>
      <c r="H64" s="97"/>
      <c r="I64" s="98"/>
      <c r="J64" s="98"/>
      <c r="K64" s="98"/>
      <c r="L64" s="99"/>
      <c r="M64" s="39">
        <v>4.8</v>
      </c>
      <c r="N64" s="52">
        <v>2.2349999999999999</v>
      </c>
      <c r="O64" s="57">
        <f t="shared" ref="O64:O71" si="24">N64/M64*100</f>
        <v>46.5625</v>
      </c>
      <c r="P64" s="67">
        <f t="shared" ref="P64:P70" si="25">M64-N64</f>
        <v>2.5649999999999999</v>
      </c>
    </row>
    <row r="65" spans="1:16" s="1" customFormat="1" ht="22.5" hidden="1" customHeight="1" x14ac:dyDescent="0.2">
      <c r="A65" s="22"/>
      <c r="B65" s="23"/>
      <c r="C65" s="23"/>
      <c r="D65" s="29" t="s">
        <v>14</v>
      </c>
      <c r="E65" s="15">
        <v>13</v>
      </c>
      <c r="F65" s="127" t="s">
        <v>46</v>
      </c>
      <c r="G65" s="128"/>
      <c r="H65" s="128"/>
      <c r="I65" s="128"/>
      <c r="J65" s="128"/>
      <c r="K65" s="128"/>
      <c r="L65" s="129"/>
      <c r="M65" s="38">
        <f>M66</f>
        <v>0</v>
      </c>
      <c r="N65" s="45">
        <f>N66</f>
        <v>0</v>
      </c>
      <c r="O65" s="55" t="e">
        <f t="shared" si="24"/>
        <v>#DIV/0!</v>
      </c>
      <c r="P65" s="65">
        <f t="shared" si="25"/>
        <v>0</v>
      </c>
    </row>
    <row r="66" spans="1:16" s="1" customFormat="1" ht="11.25" hidden="1" customHeight="1" x14ac:dyDescent="0.2">
      <c r="A66" s="22"/>
      <c r="B66" s="23"/>
      <c r="C66" s="23"/>
      <c r="D66" s="29" t="s">
        <v>14</v>
      </c>
      <c r="E66" s="15">
        <v>13</v>
      </c>
      <c r="F66" s="76" t="s">
        <v>40</v>
      </c>
      <c r="G66" s="88" t="s">
        <v>35</v>
      </c>
      <c r="H66" s="89"/>
      <c r="I66" s="89"/>
      <c r="J66" s="89"/>
      <c r="K66" s="89"/>
      <c r="L66" s="90"/>
      <c r="M66" s="39">
        <f>M67</f>
        <v>0</v>
      </c>
      <c r="N66" s="46">
        <f>N67</f>
        <v>0</v>
      </c>
      <c r="O66" s="53" t="e">
        <f t="shared" si="24"/>
        <v>#DIV/0!</v>
      </c>
      <c r="P66" s="67">
        <f t="shared" si="25"/>
        <v>0</v>
      </c>
    </row>
    <row r="67" spans="1:16" s="1" customFormat="1" hidden="1" x14ac:dyDescent="0.2">
      <c r="A67" s="106">
        <v>400</v>
      </c>
      <c r="B67" s="107"/>
      <c r="C67" s="108"/>
      <c r="D67" s="29" t="s">
        <v>14</v>
      </c>
      <c r="E67" s="15">
        <v>13</v>
      </c>
      <c r="F67" s="76" t="s">
        <v>40</v>
      </c>
      <c r="G67" s="26">
        <v>244</v>
      </c>
      <c r="H67" s="89"/>
      <c r="I67" s="89"/>
      <c r="J67" s="89"/>
      <c r="K67" s="26"/>
      <c r="L67" s="27"/>
      <c r="M67" s="39">
        <v>0</v>
      </c>
      <c r="N67" s="46">
        <v>0</v>
      </c>
      <c r="O67" s="57" t="e">
        <f t="shared" si="24"/>
        <v>#DIV/0!</v>
      </c>
      <c r="P67" s="67">
        <f t="shared" si="25"/>
        <v>0</v>
      </c>
    </row>
    <row r="68" spans="1:16" s="1" customFormat="1" ht="27.75" hidden="1" customHeight="1" x14ac:dyDescent="0.2">
      <c r="A68" s="12"/>
      <c r="B68" s="13"/>
      <c r="C68" s="13"/>
      <c r="D68" s="28" t="s">
        <v>14</v>
      </c>
      <c r="E68" s="14">
        <v>13</v>
      </c>
      <c r="F68" s="103" t="s">
        <v>47</v>
      </c>
      <c r="G68" s="104"/>
      <c r="H68" s="104"/>
      <c r="I68" s="104"/>
      <c r="J68" s="104"/>
      <c r="K68" s="104"/>
      <c r="L68" s="105"/>
      <c r="M68" s="50">
        <f>M69</f>
        <v>0</v>
      </c>
      <c r="N68" s="50">
        <f>N69</f>
        <v>0</v>
      </c>
      <c r="O68" s="54" t="e">
        <f t="shared" si="24"/>
        <v>#DIV/0!</v>
      </c>
      <c r="P68" s="65">
        <f t="shared" si="25"/>
        <v>0</v>
      </c>
    </row>
    <row r="69" spans="1:16" s="1" customFormat="1" ht="15.75" hidden="1" customHeight="1" x14ac:dyDescent="0.2">
      <c r="A69" s="73"/>
      <c r="B69" s="74"/>
      <c r="C69" s="74"/>
      <c r="D69" s="29" t="s">
        <v>14</v>
      </c>
      <c r="E69" s="15">
        <v>13</v>
      </c>
      <c r="F69" s="76" t="s">
        <v>36</v>
      </c>
      <c r="G69" s="88" t="s">
        <v>35</v>
      </c>
      <c r="H69" s="89"/>
      <c r="I69" s="89"/>
      <c r="J69" s="89"/>
      <c r="K69" s="89"/>
      <c r="L69" s="90"/>
      <c r="M69" s="38">
        <f>M70</f>
        <v>0</v>
      </c>
      <c r="N69" s="38">
        <f>N70</f>
        <v>0</v>
      </c>
      <c r="O69" s="54" t="e">
        <f t="shared" si="24"/>
        <v>#DIV/0!</v>
      </c>
      <c r="P69" s="67">
        <f t="shared" si="25"/>
        <v>0</v>
      </c>
    </row>
    <row r="70" spans="1:16" s="1" customFormat="1" hidden="1" x14ac:dyDescent="0.2">
      <c r="A70" s="94">
        <v>400</v>
      </c>
      <c r="B70" s="95"/>
      <c r="C70" s="96"/>
      <c r="D70" s="29" t="s">
        <v>14</v>
      </c>
      <c r="E70" s="15">
        <v>13</v>
      </c>
      <c r="F70" s="76" t="s">
        <v>36</v>
      </c>
      <c r="G70" s="15">
        <v>244</v>
      </c>
      <c r="H70" s="97"/>
      <c r="I70" s="98"/>
      <c r="J70" s="98"/>
      <c r="K70" s="98"/>
      <c r="L70" s="99"/>
      <c r="M70" s="39">
        <v>0</v>
      </c>
      <c r="N70" s="46">
        <v>0</v>
      </c>
      <c r="O70" s="57" t="e">
        <f t="shared" si="24"/>
        <v>#DIV/0!</v>
      </c>
      <c r="P70" s="67">
        <f t="shared" si="25"/>
        <v>0</v>
      </c>
    </row>
    <row r="71" spans="1:16" s="7" customFormat="1" ht="11.45" customHeight="1" x14ac:dyDescent="0.2">
      <c r="A71" s="106">
        <v>400</v>
      </c>
      <c r="B71" s="107"/>
      <c r="C71" s="108"/>
      <c r="D71" s="28" t="s">
        <v>13</v>
      </c>
      <c r="E71" s="162" t="s">
        <v>8</v>
      </c>
      <c r="F71" s="163"/>
      <c r="G71" s="163"/>
      <c r="H71" s="163"/>
      <c r="I71" s="163"/>
      <c r="J71" s="77"/>
      <c r="K71" s="77"/>
      <c r="L71" s="78"/>
      <c r="M71" s="49">
        <f>M73</f>
        <v>411.82799999999997</v>
      </c>
      <c r="N71" s="49">
        <f>N73</f>
        <v>378.7319</v>
      </c>
      <c r="O71" s="54">
        <f t="shared" si="24"/>
        <v>91.963611022077188</v>
      </c>
      <c r="P71" s="68">
        <f>M71-N71</f>
        <v>33.096099999999979</v>
      </c>
    </row>
    <row r="72" spans="1:16" s="8" customFormat="1" ht="15.75" hidden="1" customHeight="1" x14ac:dyDescent="0.2">
      <c r="A72" s="12"/>
      <c r="B72" s="13"/>
      <c r="C72" s="13"/>
      <c r="D72" s="29" t="s">
        <v>13</v>
      </c>
      <c r="E72" s="25" t="s">
        <v>9</v>
      </c>
      <c r="F72" s="26"/>
      <c r="G72" s="26"/>
      <c r="H72" s="26"/>
      <c r="I72" s="26"/>
      <c r="J72" s="26"/>
      <c r="K72" s="26"/>
      <c r="L72" s="27"/>
      <c r="M72" s="40"/>
      <c r="N72" s="44"/>
      <c r="O72" s="56"/>
      <c r="P72" s="42"/>
    </row>
    <row r="73" spans="1:16" s="34" customFormat="1" ht="26.25" customHeight="1" x14ac:dyDescent="0.2">
      <c r="A73" s="73"/>
      <c r="B73" s="74"/>
      <c r="C73" s="74"/>
      <c r="D73" s="28" t="s">
        <v>13</v>
      </c>
      <c r="E73" s="30" t="s">
        <v>17</v>
      </c>
      <c r="F73" s="103" t="s">
        <v>48</v>
      </c>
      <c r="G73" s="104"/>
      <c r="H73" s="104"/>
      <c r="I73" s="104"/>
      <c r="J73" s="104"/>
      <c r="K73" s="104"/>
      <c r="L73" s="105"/>
      <c r="M73" s="50">
        <f>M74</f>
        <v>411.82799999999997</v>
      </c>
      <c r="N73" s="50">
        <f>N74</f>
        <v>378.7319</v>
      </c>
      <c r="O73" s="54">
        <f>N73/M73*100</f>
        <v>91.963611022077188</v>
      </c>
      <c r="P73" s="66">
        <f>M73-N73</f>
        <v>33.096099999999979</v>
      </c>
    </row>
    <row r="74" spans="1:16" s="1" customFormat="1" ht="11.25" customHeight="1" x14ac:dyDescent="0.2">
      <c r="A74" s="17"/>
      <c r="B74" s="18"/>
      <c r="C74" s="19"/>
      <c r="D74" s="29" t="s">
        <v>13</v>
      </c>
      <c r="E74" s="29" t="s">
        <v>17</v>
      </c>
      <c r="F74" s="29" t="s">
        <v>28</v>
      </c>
      <c r="G74" s="88" t="s">
        <v>35</v>
      </c>
      <c r="H74" s="89"/>
      <c r="I74" s="89"/>
      <c r="J74" s="89"/>
      <c r="K74" s="89"/>
      <c r="L74" s="90"/>
      <c r="M74" s="38">
        <f>M75+M76</f>
        <v>411.82799999999997</v>
      </c>
      <c r="N74" s="38">
        <f>N75+N76</f>
        <v>378.7319</v>
      </c>
      <c r="O74" s="54">
        <f>N74/M74*100</f>
        <v>91.963611022077188</v>
      </c>
      <c r="P74" s="67">
        <f>M74-N74</f>
        <v>33.096099999999979</v>
      </c>
    </row>
    <row r="75" spans="1:16" s="1" customFormat="1" ht="11.25" customHeight="1" x14ac:dyDescent="0.2">
      <c r="A75" s="94">
        <v>400</v>
      </c>
      <c r="B75" s="95"/>
      <c r="C75" s="96"/>
      <c r="D75" s="29" t="s">
        <v>13</v>
      </c>
      <c r="E75" s="29" t="s">
        <v>17</v>
      </c>
      <c r="F75" s="29" t="s">
        <v>28</v>
      </c>
      <c r="G75" s="15">
        <v>244</v>
      </c>
      <c r="H75" s="80"/>
      <c r="I75" s="80"/>
      <c r="J75" s="80"/>
      <c r="K75" s="80"/>
      <c r="L75" s="81"/>
      <c r="M75" s="39">
        <v>161.923</v>
      </c>
      <c r="N75" s="39">
        <v>135.37379999999999</v>
      </c>
      <c r="O75" s="57">
        <f>N75/M75*100</f>
        <v>83.603811688271577</v>
      </c>
      <c r="P75" s="67">
        <f>M75-N75</f>
        <v>26.549200000000013</v>
      </c>
    </row>
    <row r="76" spans="1:16" s="6" customFormat="1" ht="13.35" customHeight="1" thickBot="1" x14ac:dyDescent="0.25">
      <c r="A76" s="94">
        <v>400</v>
      </c>
      <c r="B76" s="95"/>
      <c r="C76" s="96"/>
      <c r="D76" s="29" t="s">
        <v>13</v>
      </c>
      <c r="E76" s="29" t="s">
        <v>17</v>
      </c>
      <c r="F76" s="29" t="s">
        <v>28</v>
      </c>
      <c r="G76" s="15">
        <v>247</v>
      </c>
      <c r="H76" s="100"/>
      <c r="I76" s="101"/>
      <c r="J76" s="101"/>
      <c r="K76" s="20"/>
      <c r="L76" s="21"/>
      <c r="M76" s="39">
        <v>249.905</v>
      </c>
      <c r="N76" s="51">
        <v>243.35810000000001</v>
      </c>
      <c r="O76" s="57">
        <f>N76/M76*100</f>
        <v>97.380244492907309</v>
      </c>
      <c r="P76" s="67">
        <f>M76-N76</f>
        <v>6.5468999999999937</v>
      </c>
    </row>
    <row r="77" spans="1:16" s="1" customFormat="1" ht="15" customHeight="1" thickBot="1" x14ac:dyDescent="0.25">
      <c r="A77" s="158" t="s">
        <v>10</v>
      </c>
      <c r="B77" s="159"/>
      <c r="C77" s="159"/>
      <c r="D77" s="160"/>
      <c r="E77" s="160"/>
      <c r="F77" s="160"/>
      <c r="G77" s="160"/>
      <c r="H77" s="160"/>
      <c r="I77" s="160"/>
      <c r="J77" s="160"/>
      <c r="K77" s="160"/>
      <c r="L77" s="161"/>
      <c r="M77" s="41">
        <f>M11</f>
        <v>3963.9020200000004</v>
      </c>
      <c r="N77" s="41">
        <f>N11</f>
        <v>2872.0820800000001</v>
      </c>
      <c r="O77" s="70">
        <f>N77/M77*100</f>
        <v>72.455930179626378</v>
      </c>
      <c r="P77" s="71">
        <f>M77-N77</f>
        <v>1091.8199400000003</v>
      </c>
    </row>
    <row r="78" spans="1:16" s="9" customFormat="1" ht="17.25" customHeight="1" x14ac:dyDescent="0.2">
      <c r="A78" s="16"/>
      <c r="B78" s="16"/>
      <c r="C78" s="16"/>
      <c r="D78" s="1" t="s">
        <v>39</v>
      </c>
      <c r="E78" s="16"/>
      <c r="F78" s="16"/>
      <c r="G78" s="16"/>
      <c r="H78" s="16"/>
      <c r="I78" s="16"/>
      <c r="J78" s="16"/>
      <c r="K78" s="16"/>
      <c r="L78" s="16"/>
      <c r="M78" s="1"/>
    </row>
  </sheetData>
  <sheetProtection selectLockedCells="1" selectUnlockedCells="1"/>
  <mergeCells count="106">
    <mergeCell ref="A77:L77"/>
    <mergeCell ref="H25:L25"/>
    <mergeCell ref="F34:L34"/>
    <mergeCell ref="A71:C71"/>
    <mergeCell ref="A76:C76"/>
    <mergeCell ref="E26:L26"/>
    <mergeCell ref="A34:C34"/>
    <mergeCell ref="H33:L33"/>
    <mergeCell ref="F65:L65"/>
    <mergeCell ref="E30:L30"/>
    <mergeCell ref="E71:I71"/>
    <mergeCell ref="H64:L64"/>
    <mergeCell ref="F68:L68"/>
    <mergeCell ref="G55:L55"/>
    <mergeCell ref="A56:C56"/>
    <mergeCell ref="F54:L54"/>
    <mergeCell ref="A52:C52"/>
    <mergeCell ref="A53:C53"/>
    <mergeCell ref="F60:L60"/>
    <mergeCell ref="A44:C44"/>
    <mergeCell ref="H44:L44"/>
    <mergeCell ref="H42:L42"/>
    <mergeCell ref="O2:P2"/>
    <mergeCell ref="A9:C10"/>
    <mergeCell ref="D9:D10"/>
    <mergeCell ref="E9:E10"/>
    <mergeCell ref="N9:N10"/>
    <mergeCell ref="F9:F10"/>
    <mergeCell ref="G9:G10"/>
    <mergeCell ref="H9:L9"/>
    <mergeCell ref="M9:M10"/>
    <mergeCell ref="H10:L10"/>
    <mergeCell ref="N5:P5"/>
    <mergeCell ref="P9:P10"/>
    <mergeCell ref="A7:P7"/>
    <mergeCell ref="L3:P3"/>
    <mergeCell ref="K4:P4"/>
    <mergeCell ref="O9:O10"/>
    <mergeCell ref="E14:L14"/>
    <mergeCell ref="E48:L48"/>
    <mergeCell ref="A47:C47"/>
    <mergeCell ref="H47:L47"/>
    <mergeCell ref="A42:C42"/>
    <mergeCell ref="A18:C18"/>
    <mergeCell ref="H18:L18"/>
    <mergeCell ref="G19:L19"/>
    <mergeCell ref="A20:C20"/>
    <mergeCell ref="H20:L20"/>
    <mergeCell ref="A32:C32"/>
    <mergeCell ref="A33:C33"/>
    <mergeCell ref="G32:L32"/>
    <mergeCell ref="F23:L23"/>
    <mergeCell ref="A46:C46"/>
    <mergeCell ref="H46:L46"/>
    <mergeCell ref="G43:L43"/>
    <mergeCell ref="G16:L16"/>
    <mergeCell ref="A11:L11"/>
    <mergeCell ref="G28:L28"/>
    <mergeCell ref="H29:L29"/>
    <mergeCell ref="F27:L27"/>
    <mergeCell ref="D13:L13"/>
    <mergeCell ref="A25:C25"/>
    <mergeCell ref="F15:L15"/>
    <mergeCell ref="F49:L49"/>
    <mergeCell ref="G61:L61"/>
    <mergeCell ref="G45:L45"/>
    <mergeCell ref="A21:C21"/>
    <mergeCell ref="H21:L21"/>
    <mergeCell ref="E22:L22"/>
    <mergeCell ref="G24:L24"/>
    <mergeCell ref="F35:L35"/>
    <mergeCell ref="H37:L37"/>
    <mergeCell ref="A37:C37"/>
    <mergeCell ref="A39:C39"/>
    <mergeCell ref="A40:C40"/>
    <mergeCell ref="A38:C38"/>
    <mergeCell ref="A29:C29"/>
    <mergeCell ref="A17:C17"/>
    <mergeCell ref="H17:L17"/>
    <mergeCell ref="F57:L57"/>
    <mergeCell ref="H76:J76"/>
    <mergeCell ref="G66:L66"/>
    <mergeCell ref="H67:J67"/>
    <mergeCell ref="F73:L73"/>
    <mergeCell ref="G74:L74"/>
    <mergeCell ref="A67:C67"/>
    <mergeCell ref="H62:L62"/>
    <mergeCell ref="G69:L69"/>
    <mergeCell ref="H63:L63"/>
    <mergeCell ref="A63:C63"/>
    <mergeCell ref="A70:C70"/>
    <mergeCell ref="H70:L70"/>
    <mergeCell ref="A64:C64"/>
    <mergeCell ref="A62:C62"/>
    <mergeCell ref="G50:L50"/>
    <mergeCell ref="G36:L36"/>
    <mergeCell ref="B12:L12"/>
    <mergeCell ref="A41:C41"/>
    <mergeCell ref="G58:L58"/>
    <mergeCell ref="A59:C59"/>
    <mergeCell ref="H59:L59"/>
    <mergeCell ref="H53:L53"/>
    <mergeCell ref="A75:C75"/>
    <mergeCell ref="H56:L56"/>
    <mergeCell ref="A51:C51"/>
    <mergeCell ref="H51:L51"/>
  </mergeCells>
  <phoneticPr fontId="0" type="noConversion"/>
  <pageMargins left="0.39370078740157483" right="0.19685039370078741" top="0.98425196850393704" bottom="0.19685039370078741" header="0.51181102362204722" footer="0.11811023622047245"/>
  <pageSetup paperSize="9" scale="9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2024-06-17T10:34:57Z</cp:lastPrinted>
  <dcterms:created xsi:type="dcterms:W3CDTF">2014-12-03T13:44:10Z</dcterms:created>
  <dcterms:modified xsi:type="dcterms:W3CDTF">2024-06-17T10:35:23Z</dcterms:modified>
</cp:coreProperties>
</file>